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14" documentId="8_{142BF6BE-1BDB-4BC5-B001-E37366162991}" xr6:coauthVersionLast="47" xr6:coauthVersionMax="47" xr10:uidLastSave="{210A6C96-B679-45A3-AE47-A493821021FD}"/>
  <bookViews>
    <workbookView xWindow="27300" yWindow="4515" windowWidth="21660" windowHeight="14775" xr2:uid="{00000000-000D-0000-FFFF-FFFF00000000}"/>
  </bookViews>
  <sheets>
    <sheet name="2026" sheetId="2" r:id="rId1"/>
  </sheets>
  <definedNames>
    <definedName name="_xlnm.Print_Area" localSheetId="0">'2026'!$A$1:$N$111</definedName>
    <definedName name="_xlnm.Print_Titles" localSheetId="0">'2026'!$1:$8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2" l="1"/>
  <c r="F76" i="2"/>
  <c r="F75" i="2"/>
  <c r="F74" i="2"/>
  <c r="F73" i="2"/>
  <c r="F72" i="2"/>
  <c r="F71" i="2"/>
  <c r="F70" i="2"/>
  <c r="F69" i="2"/>
  <c r="F78" i="2"/>
  <c r="F92" i="2"/>
  <c r="F36" i="2"/>
  <c r="F106" i="2" l="1"/>
  <c r="F64" i="2"/>
  <c r="F50" i="2"/>
  <c r="H26" i="2"/>
  <c r="B12" i="2" l="1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D21" i="2" l="1"/>
  <c r="B21" i="2"/>
  <c r="C21" i="2"/>
  <c r="E21" i="2"/>
  <c r="F27" i="2"/>
  <c r="F28" i="2"/>
  <c r="F29" i="2"/>
  <c r="F30" i="2"/>
  <c r="F31" i="2"/>
  <c r="F32" i="2"/>
  <c r="F33" i="2"/>
  <c r="F34" i="2"/>
  <c r="F35" i="2"/>
  <c r="F41" i="2"/>
  <c r="F42" i="2"/>
  <c r="F43" i="2"/>
  <c r="F44" i="2"/>
  <c r="F45" i="2"/>
  <c r="F46" i="2"/>
  <c r="F47" i="2"/>
  <c r="F48" i="2"/>
  <c r="F49" i="2"/>
  <c r="F55" i="2"/>
  <c r="F56" i="2"/>
  <c r="F57" i="2"/>
  <c r="F58" i="2"/>
  <c r="F59" i="2"/>
  <c r="F60" i="2"/>
  <c r="F61" i="2"/>
  <c r="F62" i="2"/>
  <c r="F63" i="2"/>
  <c r="F83" i="2"/>
  <c r="F84" i="2"/>
  <c r="F85" i="2"/>
  <c r="F86" i="2"/>
  <c r="F87" i="2"/>
  <c r="F88" i="2"/>
  <c r="F89" i="2"/>
  <c r="F90" i="2"/>
  <c r="F91" i="2"/>
  <c r="F97" i="2"/>
  <c r="F98" i="2"/>
  <c r="F99" i="2"/>
  <c r="F100" i="2"/>
  <c r="F101" i="2"/>
  <c r="F102" i="2"/>
  <c r="F103" i="2"/>
  <c r="F104" i="2"/>
  <c r="F105" i="2"/>
  <c r="H20" i="2" l="1"/>
  <c r="H19" i="2"/>
  <c r="H18" i="2"/>
  <c r="H17" i="2"/>
  <c r="H16" i="2"/>
  <c r="H15" i="2"/>
  <c r="H14" i="2"/>
  <c r="H13" i="2"/>
  <c r="H12" i="2"/>
  <c r="H21" i="2" l="1"/>
  <c r="G105" i="2" l="1"/>
  <c r="G104" i="2"/>
  <c r="G103" i="2"/>
  <c r="G102" i="2"/>
  <c r="G101" i="2"/>
  <c r="G100" i="2"/>
  <c r="G99" i="2"/>
  <c r="G98" i="2"/>
  <c r="G97" i="2"/>
  <c r="G91" i="2"/>
  <c r="G90" i="2"/>
  <c r="G89" i="2"/>
  <c r="G88" i="2"/>
  <c r="G87" i="2"/>
  <c r="G86" i="2"/>
  <c r="G85" i="2"/>
  <c r="G84" i="2"/>
  <c r="G83" i="2"/>
  <c r="G77" i="2"/>
  <c r="G76" i="2"/>
  <c r="G75" i="2"/>
  <c r="G74" i="2"/>
  <c r="G73" i="2"/>
  <c r="G72" i="2"/>
  <c r="G71" i="2"/>
  <c r="G70" i="2"/>
  <c r="G69" i="2"/>
  <c r="G63" i="2"/>
  <c r="G62" i="2"/>
  <c r="G61" i="2"/>
  <c r="G60" i="2"/>
  <c r="G59" i="2"/>
  <c r="G58" i="2"/>
  <c r="G57" i="2"/>
  <c r="G56" i="2"/>
  <c r="G55" i="2"/>
  <c r="G49" i="2"/>
  <c r="G48" i="2"/>
  <c r="G47" i="2"/>
  <c r="G46" i="2"/>
  <c r="G45" i="2"/>
  <c r="G44" i="2"/>
  <c r="G43" i="2"/>
  <c r="G42" i="2"/>
  <c r="G41" i="2"/>
  <c r="G35" i="2"/>
  <c r="G34" i="2"/>
  <c r="G33" i="2"/>
  <c r="G32" i="2"/>
  <c r="G31" i="2"/>
  <c r="G30" i="2"/>
  <c r="G29" i="2"/>
  <c r="G28" i="2"/>
  <c r="G27" i="2"/>
  <c r="G64" i="2" l="1"/>
  <c r="G106" i="2"/>
  <c r="G92" i="2"/>
  <c r="G78" i="2"/>
  <c r="G50" i="2"/>
  <c r="G36" i="2"/>
  <c r="I98" i="2"/>
  <c r="I99" i="2"/>
  <c r="I100" i="2"/>
  <c r="I101" i="2"/>
  <c r="I102" i="2"/>
  <c r="I103" i="2"/>
  <c r="I104" i="2"/>
  <c r="I105" i="2"/>
  <c r="I97" i="2"/>
  <c r="I84" i="2"/>
  <c r="I85" i="2"/>
  <c r="I86" i="2"/>
  <c r="I87" i="2"/>
  <c r="I88" i="2"/>
  <c r="I89" i="2"/>
  <c r="I90" i="2"/>
  <c r="I91" i="2"/>
  <c r="I83" i="2"/>
  <c r="I70" i="2"/>
  <c r="I71" i="2"/>
  <c r="I72" i="2"/>
  <c r="I73" i="2"/>
  <c r="I74" i="2"/>
  <c r="I75" i="2"/>
  <c r="I76" i="2"/>
  <c r="I77" i="2"/>
  <c r="I69" i="2"/>
  <c r="I56" i="2"/>
  <c r="I57" i="2"/>
  <c r="I58" i="2"/>
  <c r="I59" i="2"/>
  <c r="I60" i="2"/>
  <c r="I61" i="2"/>
  <c r="I62" i="2"/>
  <c r="I63" i="2"/>
  <c r="I55" i="2"/>
  <c r="I42" i="2"/>
  <c r="I43" i="2"/>
  <c r="I44" i="2"/>
  <c r="I45" i="2"/>
  <c r="I46" i="2"/>
  <c r="I47" i="2"/>
  <c r="I48" i="2"/>
  <c r="I49" i="2"/>
  <c r="I41" i="2"/>
  <c r="I28" i="2"/>
  <c r="I29" i="2"/>
  <c r="I30" i="2"/>
  <c r="I31" i="2"/>
  <c r="I32" i="2"/>
  <c r="I33" i="2"/>
  <c r="I34" i="2"/>
  <c r="I35" i="2"/>
  <c r="I27" i="2"/>
  <c r="F13" i="2"/>
  <c r="F14" i="2"/>
  <c r="F15" i="2"/>
  <c r="F16" i="2"/>
  <c r="F17" i="2"/>
  <c r="F18" i="2"/>
  <c r="F19" i="2"/>
  <c r="F20" i="2"/>
  <c r="F12" i="2"/>
  <c r="I106" i="2" l="1"/>
  <c r="I36" i="2"/>
  <c r="I92" i="2"/>
  <c r="I78" i="2"/>
  <c r="I64" i="2"/>
  <c r="I50" i="2"/>
  <c r="F21" i="2"/>
  <c r="I17" i="2"/>
  <c r="I20" i="2" l="1"/>
  <c r="I15" i="2"/>
  <c r="I18" i="2"/>
  <c r="I16" i="2"/>
  <c r="I13" i="2"/>
  <c r="I19" i="2"/>
  <c r="I14" i="2"/>
  <c r="I12" i="2"/>
  <c r="I21" i="2" l="1"/>
  <c r="G19" i="2"/>
  <c r="G16" i="2"/>
  <c r="G17" i="2"/>
  <c r="G15" i="2"/>
  <c r="G18" i="2"/>
  <c r="G12" i="2"/>
  <c r="G14" i="2"/>
  <c r="G20" i="2"/>
  <c r="G13" i="2"/>
  <c r="G21" i="2" l="1"/>
</calcChain>
</file>

<file path=xl/sharedStrings.xml><?xml version="1.0" encoding="utf-8"?>
<sst xmlns="http://schemas.openxmlformats.org/spreadsheetml/2006/main" count="160" uniqueCount="33">
  <si>
    <t>Alla fondtyper</t>
  </si>
  <si>
    <t>Kvartal 1</t>
  </si>
  <si>
    <t>Kvartal 2</t>
  </si>
  <si>
    <t>Nettosparande</t>
  </si>
  <si>
    <t>Fondförmögenhet</t>
  </si>
  <si>
    <t>fördelning %</t>
  </si>
  <si>
    <t>%</t>
  </si>
  <si>
    <t>IPS</t>
  </si>
  <si>
    <t>Fondförsäkring</t>
  </si>
  <si>
    <t>Hushållens ideella org.</t>
  </si>
  <si>
    <t>Svenska företag</t>
  </si>
  <si>
    <t>Övriga</t>
  </si>
  <si>
    <t>TOTALT</t>
  </si>
  <si>
    <t>Aktiefonder</t>
  </si>
  <si>
    <t>Blandfonder</t>
  </si>
  <si>
    <t>Övriga fonder</t>
  </si>
  <si>
    <t>Hedgefonder</t>
  </si>
  <si>
    <t xml:space="preserve"> </t>
  </si>
  <si>
    <t>Fondförm.</t>
  </si>
  <si>
    <t>Hushållens direktsparande</t>
  </si>
  <si>
    <t>ISK</t>
  </si>
  <si>
    <t>PPM</t>
  </si>
  <si>
    <t>Långa räntefonder</t>
  </si>
  <si>
    <t>Korta räntefonder</t>
  </si>
  <si>
    <t>summa</t>
  </si>
  <si>
    <t>Kvartal 3</t>
  </si>
  <si>
    <t>Kvartal 4</t>
  </si>
  <si>
    <t>Ofördelat förvaltarregistrerat</t>
  </si>
  <si>
    <t xml:space="preserve">*Syftet med rapporten är att försöka visa hur fondsparandet är fördelat mellan olika kategorier av sparande (direkt i fonder, via ISK, försäkringsskal m.m.). </t>
  </si>
  <si>
    <t xml:space="preserve">Observera att fördelningen på kategorier görs utifrån fondbolagens rapportering kompletterad med information från distributörer (vilket är möjligt när fondbolag </t>
  </si>
  <si>
    <t>Nettosparande i fonder samt fondförmögenhet efter kategorier* 2026 (MSEK)</t>
  </si>
  <si>
    <t xml:space="preserve">och distributör ingår i samma koncern). Under kategorin ”Ofördelat förvaltarregistrerat” redovisas fondsparandet för de fall fondbolag säljer fonder via en extern </t>
  </si>
  <si>
    <t>distributör (finansiellt företag där fondbolaget ej kan se underliggande sparkategorier).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</si>
</sst>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/>
    <xf numFmtId="1" fontId="3" fillId="0" borderId="8" xfId="0" applyNumberFormat="1" applyFont="1" applyBorder="1"/>
    <xf numFmtId="3" fontId="3" fillId="0" borderId="7" xfId="0" applyNumberFormat="1" applyFont="1" applyBorder="1"/>
    <xf numFmtId="0" fontId="3" fillId="2" borderId="9" xfId="0" applyFont="1" applyFill="1" applyBorder="1"/>
    <xf numFmtId="0" fontId="3" fillId="2" borderId="10" xfId="0" applyFont="1" applyFill="1" applyBorder="1"/>
    <xf numFmtId="3" fontId="3" fillId="0" borderId="10" xfId="0" applyNumberFormat="1" applyFont="1" applyBorder="1"/>
    <xf numFmtId="0" fontId="3" fillId="2" borderId="4" xfId="0" applyFont="1" applyFill="1" applyBorder="1"/>
    <xf numFmtId="1" fontId="3" fillId="0" borderId="11" xfId="0" applyNumberFormat="1" applyFont="1" applyFill="1" applyBorder="1"/>
    <xf numFmtId="3" fontId="3" fillId="0" borderId="4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3" fontId="1" fillId="0" borderId="7" xfId="0" applyNumberFormat="1" applyFont="1" applyBorder="1"/>
    <xf numFmtId="3" fontId="1" fillId="0" borderId="14" xfId="0" applyNumberFormat="1" applyFont="1" applyBorder="1"/>
    <xf numFmtId="3" fontId="3" fillId="0" borderId="14" xfId="0" applyNumberFormat="1" applyFont="1" applyBorder="1"/>
    <xf numFmtId="3" fontId="1" fillId="0" borderId="10" xfId="0" applyNumberFormat="1" applyFont="1" applyBorder="1"/>
    <xf numFmtId="3" fontId="3" fillId="0" borderId="5" xfId="0" applyNumberFormat="1" applyFont="1" applyBorder="1"/>
    <xf numFmtId="14" fontId="3" fillId="2" borderId="5" xfId="0" applyNumberFormat="1" applyFont="1" applyFill="1" applyBorder="1" applyAlignment="1">
      <alignment horizontal="right"/>
    </xf>
    <xf numFmtId="0" fontId="4" fillId="0" borderId="0" xfId="0" applyFont="1"/>
    <xf numFmtId="3" fontId="1" fillId="0" borderId="15" xfId="0" applyNumberFormat="1" applyFont="1" applyBorder="1"/>
    <xf numFmtId="3" fontId="1" fillId="0" borderId="5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476250</xdr:colOff>
      <xdr:row>4</xdr:row>
      <xdr:rowOff>104775</xdr:rowOff>
    </xdr:to>
    <xdr:pic>
      <xdr:nvPicPr>
        <xdr:cNvPr id="2099" name="Bildobjekt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zoomScaleNormal="100" zoomScaleSheetLayoutView="100" workbookViewId="0">
      <selection activeCell="H3" sqref="H3"/>
    </sheetView>
  </sheetViews>
  <sheetFormatPr defaultColWidth="9.140625" defaultRowHeight="10.5" x14ac:dyDescent="0.15"/>
  <cols>
    <col min="1" max="1" width="30.42578125" style="1" customWidth="1"/>
    <col min="2" max="2" width="11.5703125" style="1" customWidth="1"/>
    <col min="3" max="5" width="11.42578125" style="1" hidden="1" customWidth="1"/>
    <col min="6" max="6" width="15.5703125" style="1" hidden="1" customWidth="1"/>
    <col min="7" max="7" width="14.5703125" style="1" hidden="1" customWidth="1"/>
    <col min="8" max="8" width="18.42578125" style="1" customWidth="1"/>
    <col min="9" max="9" width="12.85546875" style="1" customWidth="1"/>
    <col min="10" max="16384" width="9.140625" style="1"/>
  </cols>
  <sheetData>
    <row r="1" spans="1:14" ht="10.5" customHeight="1" x14ac:dyDescent="0.15"/>
    <row r="2" spans="1:14" ht="10.5" customHeight="1" x14ac:dyDescent="0.15"/>
    <row r="3" spans="1:14" ht="10.5" customHeight="1" x14ac:dyDescent="0.15">
      <c r="A3" s="2" t="s">
        <v>17</v>
      </c>
    </row>
    <row r="4" spans="1:14" ht="10.5" customHeight="1" x14ac:dyDescent="0.15">
      <c r="A4" s="2"/>
    </row>
    <row r="5" spans="1:14" ht="10.5" customHeight="1" x14ac:dyDescent="0.15">
      <c r="A5" s="2"/>
    </row>
    <row r="6" spans="1:14" ht="10.5" customHeight="1" x14ac:dyDescent="0.15">
      <c r="A6" s="2"/>
      <c r="B6" s="2"/>
    </row>
    <row r="7" spans="1:14" ht="12.75" x14ac:dyDescent="0.2">
      <c r="A7" s="30" t="s">
        <v>30</v>
      </c>
      <c r="B7" s="2"/>
    </row>
    <row r="8" spans="1:14" ht="4.5" customHeight="1" x14ac:dyDescent="0.15"/>
    <row r="9" spans="1:14" ht="12" customHeight="1" x14ac:dyDescent="0.15">
      <c r="A9" s="3" t="s">
        <v>0</v>
      </c>
    </row>
    <row r="10" spans="1:14" ht="12" customHeight="1" x14ac:dyDescent="0.15">
      <c r="A10" s="4"/>
      <c r="B10" s="5" t="s">
        <v>1</v>
      </c>
      <c r="C10" s="5" t="s">
        <v>2</v>
      </c>
      <c r="D10" s="5" t="s">
        <v>25</v>
      </c>
      <c r="E10" s="5" t="s">
        <v>26</v>
      </c>
      <c r="F10" s="6" t="s">
        <v>3</v>
      </c>
      <c r="G10" s="7" t="s">
        <v>3</v>
      </c>
      <c r="H10" s="6" t="s">
        <v>4</v>
      </c>
      <c r="I10" s="5" t="s">
        <v>18</v>
      </c>
    </row>
    <row r="11" spans="1:14" ht="12" customHeight="1" x14ac:dyDescent="0.15">
      <c r="A11" s="8"/>
      <c r="B11" s="9"/>
      <c r="C11" s="9"/>
      <c r="D11" s="10"/>
      <c r="E11" s="10"/>
      <c r="F11" s="10" t="s">
        <v>24</v>
      </c>
      <c r="G11" s="11" t="s">
        <v>5</v>
      </c>
      <c r="H11" s="29">
        <v>46112</v>
      </c>
      <c r="I11" s="9" t="s">
        <v>6</v>
      </c>
    </row>
    <row r="12" spans="1:14" ht="12" customHeight="1" x14ac:dyDescent="0.15">
      <c r="A12" s="12" t="s">
        <v>19</v>
      </c>
      <c r="B12" s="24">
        <f>+B27+B41+B55+B69+B83+B97</f>
        <v>-1144.415502230001</v>
      </c>
      <c r="C12" s="24">
        <f t="shared" ref="C12:E12" si="0">+C27+C41+C55+C69+C83+C97</f>
        <v>0</v>
      </c>
      <c r="D12" s="24">
        <f t="shared" si="0"/>
        <v>0</v>
      </c>
      <c r="E12" s="24">
        <f t="shared" si="0"/>
        <v>0</v>
      </c>
      <c r="F12" s="26">
        <f>SUM(B12:E12)</f>
        <v>-1144.415502230001</v>
      </c>
      <c r="G12" s="13">
        <f t="shared" ref="G12:G20" si="1">F12/$F$21*100</f>
        <v>-10.046761071610721</v>
      </c>
      <c r="H12" s="24">
        <f>+H27+H41+H55+H69+H83+H97</f>
        <v>610731.23301893414</v>
      </c>
      <c r="I12" s="14">
        <f>H12/$H$21*100</f>
        <v>7.1265277554945401</v>
      </c>
      <c r="K12" s="33"/>
      <c r="L12" s="33"/>
      <c r="M12" s="33"/>
      <c r="N12" s="33"/>
    </row>
    <row r="13" spans="1:14" ht="12" customHeight="1" x14ac:dyDescent="0.15">
      <c r="A13" s="12" t="s">
        <v>20</v>
      </c>
      <c r="B13" s="24">
        <f t="shared" ref="B13:C20" si="2">+B28+B42+B56+B70+B84+B98</f>
        <v>8442.2400906500206</v>
      </c>
      <c r="C13" s="24">
        <f t="shared" si="2"/>
        <v>0</v>
      </c>
      <c r="D13" s="24">
        <f t="shared" ref="D13:E13" si="3">+D28+D42+D56+D70+D84+D98</f>
        <v>0</v>
      </c>
      <c r="E13" s="24">
        <f t="shared" si="3"/>
        <v>0</v>
      </c>
      <c r="F13" s="26">
        <f t="shared" ref="F13:F20" si="4">SUM(B13:E13)</f>
        <v>8442.2400906500206</v>
      </c>
      <c r="G13" s="13">
        <f t="shared" si="1"/>
        <v>74.113963796068631</v>
      </c>
      <c r="H13" s="24">
        <f t="shared" ref="H13" si="5">+H28+H42+H56+H70+H84+H98</f>
        <v>841375.13169803424</v>
      </c>
      <c r="I13" s="14">
        <f>H13/$H$21*100</f>
        <v>9.8178755312535682</v>
      </c>
      <c r="K13" s="33"/>
      <c r="L13" s="33"/>
      <c r="M13" s="33"/>
      <c r="N13" s="33"/>
    </row>
    <row r="14" spans="1:14" ht="12" customHeight="1" x14ac:dyDescent="0.15">
      <c r="A14" s="12" t="s">
        <v>7</v>
      </c>
      <c r="B14" s="24">
        <f t="shared" si="2"/>
        <v>-1728.8332143499963</v>
      </c>
      <c r="C14" s="24">
        <f t="shared" si="2"/>
        <v>0</v>
      </c>
      <c r="D14" s="24">
        <f t="shared" ref="D14:E14" si="6">+D29+D43+D57+D71+D85+D99</f>
        <v>0</v>
      </c>
      <c r="E14" s="24">
        <f t="shared" si="6"/>
        <v>0</v>
      </c>
      <c r="F14" s="26">
        <f t="shared" si="4"/>
        <v>-1728.8332143499963</v>
      </c>
      <c r="G14" s="13">
        <f t="shared" si="1"/>
        <v>-15.177332186949331</v>
      </c>
      <c r="H14" s="24">
        <f t="shared" ref="H14" si="7">+H29+H43+H57+H71+H85+H99</f>
        <v>171019.96301556088</v>
      </c>
      <c r="I14" s="14">
        <f>H14/$H$21*100</f>
        <v>1.9956053453324192</v>
      </c>
      <c r="K14" s="33"/>
      <c r="L14" s="33"/>
      <c r="M14" s="33"/>
      <c r="N14" s="33"/>
    </row>
    <row r="15" spans="1:14" ht="12" customHeight="1" x14ac:dyDescent="0.15">
      <c r="A15" s="12" t="s">
        <v>8</v>
      </c>
      <c r="B15" s="24">
        <f t="shared" si="2"/>
        <v>13281.130000000005</v>
      </c>
      <c r="C15" s="24">
        <f t="shared" si="2"/>
        <v>0</v>
      </c>
      <c r="D15" s="24">
        <f t="shared" ref="D15:E15" si="8">+D30+D44+D58+D72+D86+D100</f>
        <v>0</v>
      </c>
      <c r="E15" s="24">
        <f t="shared" si="8"/>
        <v>0</v>
      </c>
      <c r="F15" s="26">
        <f t="shared" si="4"/>
        <v>13281.130000000005</v>
      </c>
      <c r="G15" s="13">
        <f t="shared" si="1"/>
        <v>116.59431352598415</v>
      </c>
      <c r="H15" s="24">
        <f t="shared" ref="H15" si="9">+H30+H44+H58+H72+H86+H100</f>
        <v>2148547.6</v>
      </c>
      <c r="I15" s="14">
        <f>H15/$H$21*100</f>
        <v>25.071067725999992</v>
      </c>
    </row>
    <row r="16" spans="1:14" ht="12" customHeight="1" x14ac:dyDescent="0.15">
      <c r="A16" s="12" t="s">
        <v>21</v>
      </c>
      <c r="B16" s="24">
        <f t="shared" si="2"/>
        <v>-11049.649999999992</v>
      </c>
      <c r="C16" s="24">
        <f t="shared" si="2"/>
        <v>0</v>
      </c>
      <c r="D16" s="24">
        <f t="shared" ref="D16:E16" si="10">+D31+D45+D59+D73+D87+D101</f>
        <v>0</v>
      </c>
      <c r="E16" s="24">
        <f t="shared" si="10"/>
        <v>0</v>
      </c>
      <c r="F16" s="26">
        <f t="shared" si="4"/>
        <v>-11049.649999999992</v>
      </c>
      <c r="G16" s="13">
        <f t="shared" si="1"/>
        <v>-97.004272712667472</v>
      </c>
      <c r="H16" s="24">
        <f t="shared" ref="H16" si="11">+H31+H45+H59+H73+H87+H101</f>
        <v>2802884.8800000004</v>
      </c>
      <c r="I16" s="14">
        <f t="shared" ref="I16:I17" si="12">H16/$H$21*100</f>
        <v>32.706427660556074</v>
      </c>
      <c r="L16" s="33"/>
    </row>
    <row r="17" spans="1:14" ht="12" customHeight="1" x14ac:dyDescent="0.15">
      <c r="A17" s="12" t="s">
        <v>27</v>
      </c>
      <c r="B17" s="24">
        <f t="shared" si="2"/>
        <v>-589.71975439001494</v>
      </c>
      <c r="C17" s="24">
        <f t="shared" si="2"/>
        <v>0</v>
      </c>
      <c r="D17" s="24">
        <f t="shared" ref="D17:E17" si="13">+D32+D46+D60+D74+D88+D102</f>
        <v>0</v>
      </c>
      <c r="E17" s="24">
        <f t="shared" si="13"/>
        <v>0</v>
      </c>
      <c r="F17" s="26">
        <f t="shared" si="4"/>
        <v>-589.71975439001494</v>
      </c>
      <c r="G17" s="13">
        <f t="shared" si="1"/>
        <v>-5.1771174542991254</v>
      </c>
      <c r="H17" s="24">
        <f t="shared" ref="H17" si="14">+H32+H46+H60+H74+H88+H102</f>
        <v>955168.07669901778</v>
      </c>
      <c r="I17" s="14">
        <f t="shared" si="12"/>
        <v>11.145707705351386</v>
      </c>
      <c r="K17" s="33"/>
      <c r="M17" s="33"/>
      <c r="N17" s="33"/>
    </row>
    <row r="18" spans="1:14" ht="12" customHeight="1" x14ac:dyDescent="0.15">
      <c r="A18" s="12" t="s">
        <v>9</v>
      </c>
      <c r="B18" s="24">
        <f t="shared" si="2"/>
        <v>1706.0699999999997</v>
      </c>
      <c r="C18" s="24">
        <f t="shared" si="2"/>
        <v>0</v>
      </c>
      <c r="D18" s="24">
        <f t="shared" ref="D18:E18" si="15">+D33+D47+D61+D75+D89+D103</f>
        <v>0</v>
      </c>
      <c r="E18" s="24">
        <f t="shared" si="15"/>
        <v>0</v>
      </c>
      <c r="F18" s="26">
        <f t="shared" si="4"/>
        <v>1706.0699999999997</v>
      </c>
      <c r="G18" s="13">
        <f t="shared" si="1"/>
        <v>14.977495173774797</v>
      </c>
      <c r="H18" s="24">
        <f t="shared" ref="H18" si="16">+H33+H47+H61+H75+H89+H103</f>
        <v>137560.21</v>
      </c>
      <c r="I18" s="14">
        <f>H18/$H$21*100</f>
        <v>1.605168692242509</v>
      </c>
    </row>
    <row r="19" spans="1:14" ht="12" customHeight="1" x14ac:dyDescent="0.15">
      <c r="A19" s="12" t="s">
        <v>10</v>
      </c>
      <c r="B19" s="24">
        <f t="shared" si="2"/>
        <v>-2241.0516196799781</v>
      </c>
      <c r="C19" s="24">
        <f t="shared" si="2"/>
        <v>0</v>
      </c>
      <c r="D19" s="24">
        <f t="shared" ref="D19:E19" si="17">+D34+D48+D62+D76+D90+D104</f>
        <v>0</v>
      </c>
      <c r="E19" s="24">
        <f t="shared" si="17"/>
        <v>0</v>
      </c>
      <c r="F19" s="26">
        <f t="shared" si="4"/>
        <v>-2241.0516196799781</v>
      </c>
      <c r="G19" s="13">
        <f t="shared" si="1"/>
        <v>-19.674069538727643</v>
      </c>
      <c r="H19" s="24">
        <f t="shared" ref="H19" si="18">+H34+H48+H62+H76+H90+H104</f>
        <v>729896.29556845303</v>
      </c>
      <c r="I19" s="14">
        <f>H19/$H$21*100</f>
        <v>8.5170463336037763</v>
      </c>
    </row>
    <row r="20" spans="1:14" ht="12" customHeight="1" x14ac:dyDescent="0.15">
      <c r="A20" s="16" t="s">
        <v>11</v>
      </c>
      <c r="B20" s="27">
        <f t="shared" si="2"/>
        <v>4715.1199999999835</v>
      </c>
      <c r="C20" s="27">
        <f t="shared" si="2"/>
        <v>0</v>
      </c>
      <c r="D20" s="27">
        <f t="shared" ref="D20:E20" si="19">+D35+D49+D63+D77+D91+D105</f>
        <v>0</v>
      </c>
      <c r="E20" s="27">
        <f t="shared" si="19"/>
        <v>0</v>
      </c>
      <c r="F20" s="28">
        <f t="shared" si="4"/>
        <v>4715.1199999999835</v>
      </c>
      <c r="G20" s="13">
        <f t="shared" si="1"/>
        <v>41.393780468426726</v>
      </c>
      <c r="H20" s="27">
        <f t="shared" ref="H20" si="20">+H35+H49+H63+H77+H91+H105</f>
        <v>172645.47999999978</v>
      </c>
      <c r="I20" s="17">
        <f>H20/$H$21*100</f>
        <v>2.0145732501657263</v>
      </c>
    </row>
    <row r="21" spans="1:14" ht="12" customHeight="1" x14ac:dyDescent="0.15">
      <c r="A21" s="18" t="s">
        <v>12</v>
      </c>
      <c r="B21" s="20">
        <f>SUM(B12:B20)</f>
        <v>11390.890000000025</v>
      </c>
      <c r="C21" s="20">
        <f t="shared" ref="C21:D21" si="21">SUM(C12:C20)</f>
        <v>0</v>
      </c>
      <c r="D21" s="20">
        <f t="shared" si="21"/>
        <v>0</v>
      </c>
      <c r="E21" s="20">
        <f>SUM(E12:E20)</f>
        <v>0</v>
      </c>
      <c r="F21" s="20">
        <f>SUM(B21:E21)</f>
        <v>11390.890000000025</v>
      </c>
      <c r="G21" s="19">
        <f t="shared" ref="G21" si="22">SUM(G12:G20)</f>
        <v>100.00000000000003</v>
      </c>
      <c r="H21" s="20">
        <f>SUM(H12:H20)</f>
        <v>8569828.870000001</v>
      </c>
      <c r="I21" s="20">
        <f>SUM(I12:I20)</f>
        <v>99.999999999999986</v>
      </c>
    </row>
    <row r="22" spans="1:14" ht="12" customHeight="1" thickBot="1" x14ac:dyDescent="0.2">
      <c r="A22" s="21"/>
      <c r="B22" s="21"/>
      <c r="C22" s="21"/>
      <c r="D22" s="21"/>
      <c r="E22" s="21"/>
      <c r="F22" s="21"/>
      <c r="G22" s="21"/>
      <c r="H22" s="21"/>
      <c r="I22" s="22"/>
    </row>
    <row r="23" spans="1:14" ht="10.5" customHeight="1" x14ac:dyDescent="0.15">
      <c r="A23" s="23"/>
      <c r="B23" s="23"/>
      <c r="C23" s="23"/>
      <c r="D23" s="23"/>
      <c r="E23" s="23"/>
      <c r="F23" s="23"/>
      <c r="G23" s="23"/>
      <c r="H23" s="23"/>
    </row>
    <row r="24" spans="1:14" ht="12" customHeight="1" x14ac:dyDescent="0.15">
      <c r="A24" s="3" t="s">
        <v>13</v>
      </c>
    </row>
    <row r="25" spans="1:14" ht="12" customHeight="1" x14ac:dyDescent="0.15">
      <c r="A25" s="4"/>
      <c r="B25" s="5" t="s">
        <v>1</v>
      </c>
      <c r="C25" s="5" t="s">
        <v>2</v>
      </c>
      <c r="D25" s="5" t="s">
        <v>25</v>
      </c>
      <c r="E25" s="5" t="s">
        <v>26</v>
      </c>
      <c r="F25" s="6" t="s">
        <v>3</v>
      </c>
      <c r="G25" s="7" t="s">
        <v>3</v>
      </c>
      <c r="H25" s="6" t="s">
        <v>4</v>
      </c>
      <c r="I25" s="5" t="s">
        <v>18</v>
      </c>
    </row>
    <row r="26" spans="1:14" ht="12" customHeight="1" x14ac:dyDescent="0.15">
      <c r="A26" s="8"/>
      <c r="B26" s="9"/>
      <c r="C26" s="9"/>
      <c r="D26" s="10"/>
      <c r="E26" s="10"/>
      <c r="F26" s="10" t="s">
        <v>24</v>
      </c>
      <c r="G26" s="11" t="s">
        <v>5</v>
      </c>
      <c r="H26" s="29">
        <f>H11</f>
        <v>46112</v>
      </c>
      <c r="I26" s="9" t="s">
        <v>6</v>
      </c>
    </row>
    <row r="27" spans="1:14" ht="12" customHeight="1" x14ac:dyDescent="0.15">
      <c r="A27" s="12" t="s">
        <v>19</v>
      </c>
      <c r="B27" s="24">
        <v>-2353.6109226799963</v>
      </c>
      <c r="C27" s="24"/>
      <c r="D27" s="25"/>
      <c r="E27" s="25"/>
      <c r="F27" s="26">
        <f>SUM(B27:E27)</f>
        <v>-2353.6109226799963</v>
      </c>
      <c r="G27" s="13">
        <f t="shared" ref="G27:G35" si="23">F27/$F$36*100</f>
        <v>28.349653613070469</v>
      </c>
      <c r="H27" s="25">
        <v>409201.33926348557</v>
      </c>
      <c r="I27" s="14">
        <f>H27/$H$36*100</f>
        <v>7.0922898557361291</v>
      </c>
    </row>
    <row r="28" spans="1:14" ht="12" customHeight="1" x14ac:dyDescent="0.15">
      <c r="A28" s="15" t="s">
        <v>20</v>
      </c>
      <c r="B28" s="24">
        <v>4991.2225531200165</v>
      </c>
      <c r="C28" s="24"/>
      <c r="D28" s="25"/>
      <c r="E28" s="25"/>
      <c r="F28" s="26">
        <f t="shared" ref="F28:F35" si="24">SUM(B28:E28)</f>
        <v>4991.2225531200165</v>
      </c>
      <c r="G28" s="13">
        <f t="shared" si="23"/>
        <v>-60.120145230111319</v>
      </c>
      <c r="H28" s="25">
        <v>432580.99515643314</v>
      </c>
      <c r="I28" s="14">
        <f t="shared" ref="I28:I35" si="25">H28/$H$36*100</f>
        <v>7.4975067512101328</v>
      </c>
    </row>
    <row r="29" spans="1:14" ht="12" customHeight="1" x14ac:dyDescent="0.15">
      <c r="A29" s="15" t="s">
        <v>7</v>
      </c>
      <c r="B29" s="24">
        <v>-1622.5376290099985</v>
      </c>
      <c r="C29" s="24"/>
      <c r="D29" s="25"/>
      <c r="E29" s="25"/>
      <c r="F29" s="26">
        <f t="shared" si="24"/>
        <v>-1622.5376290099985</v>
      </c>
      <c r="G29" s="13">
        <f t="shared" si="23"/>
        <v>19.543748422202647</v>
      </c>
      <c r="H29" s="25">
        <v>100483.36710572985</v>
      </c>
      <c r="I29" s="14">
        <f t="shared" si="25"/>
        <v>1.7415807252167763</v>
      </c>
    </row>
    <row r="30" spans="1:14" ht="10.5" customHeight="1" x14ac:dyDescent="0.15">
      <c r="A30" s="15" t="s">
        <v>8</v>
      </c>
      <c r="B30" s="24">
        <v>9217.4700000000012</v>
      </c>
      <c r="C30" s="24"/>
      <c r="D30" s="25"/>
      <c r="E30" s="25"/>
      <c r="F30" s="26">
        <f t="shared" si="24"/>
        <v>9217.4700000000012</v>
      </c>
      <c r="G30" s="13">
        <f t="shared" si="23"/>
        <v>-111.02603203052752</v>
      </c>
      <c r="H30" s="25">
        <v>1407479.68</v>
      </c>
      <c r="I30" s="14">
        <f t="shared" si="25"/>
        <v>24.394479926643495</v>
      </c>
    </row>
    <row r="31" spans="1:14" ht="12" customHeight="1" x14ac:dyDescent="0.15">
      <c r="A31" s="15" t="s">
        <v>21</v>
      </c>
      <c r="B31" s="24">
        <v>-18165.139999999992</v>
      </c>
      <c r="C31" s="24"/>
      <c r="D31" s="25"/>
      <c r="E31" s="25"/>
      <c r="F31" s="26">
        <f t="shared" si="24"/>
        <v>-18165.139999999992</v>
      </c>
      <c r="G31" s="13">
        <f t="shared" si="23"/>
        <v>218.80227605612123</v>
      </c>
      <c r="H31" s="25">
        <v>2167174.9700000002</v>
      </c>
      <c r="I31" s="14">
        <f t="shared" si="25"/>
        <v>37.561541423595706</v>
      </c>
    </row>
    <row r="32" spans="1:14" ht="12" customHeight="1" x14ac:dyDescent="0.15">
      <c r="A32" s="12" t="s">
        <v>27</v>
      </c>
      <c r="B32" s="24">
        <v>-784.71407423001074</v>
      </c>
      <c r="C32" s="24"/>
      <c r="D32" s="25"/>
      <c r="E32" s="25"/>
      <c r="F32" s="26">
        <f t="shared" si="24"/>
        <v>-784.71407423001074</v>
      </c>
      <c r="G32" s="13">
        <f t="shared" si="23"/>
        <v>9.4520177380850612</v>
      </c>
      <c r="H32" s="25">
        <v>685767.38485466177</v>
      </c>
      <c r="I32" s="14">
        <f t="shared" si="25"/>
        <v>11.885740832992951</v>
      </c>
    </row>
    <row r="33" spans="1:9" ht="12" customHeight="1" x14ac:dyDescent="0.15">
      <c r="A33" s="15" t="s">
        <v>9</v>
      </c>
      <c r="B33" s="24">
        <v>641.79</v>
      </c>
      <c r="C33" s="24"/>
      <c r="D33" s="25"/>
      <c r="E33" s="25"/>
      <c r="F33" s="26">
        <f t="shared" si="24"/>
        <v>641.79</v>
      </c>
      <c r="G33" s="13">
        <f t="shared" si="23"/>
        <v>-7.7304723635522805</v>
      </c>
      <c r="H33" s="25">
        <v>63504.45</v>
      </c>
      <c r="I33" s="14">
        <f t="shared" si="25"/>
        <v>1.1006610275023903</v>
      </c>
    </row>
    <row r="34" spans="1:9" ht="12" customHeight="1" x14ac:dyDescent="0.15">
      <c r="A34" s="15" t="s">
        <v>10</v>
      </c>
      <c r="B34" s="24">
        <v>-1142.6599271999876</v>
      </c>
      <c r="C34" s="24"/>
      <c r="D34" s="25"/>
      <c r="E34" s="25"/>
      <c r="F34" s="26">
        <f t="shared" si="24"/>
        <v>-1142.6599271999876</v>
      </c>
      <c r="G34" s="13">
        <f t="shared" si="23"/>
        <v>13.763537898936049</v>
      </c>
      <c r="H34" s="25">
        <v>417531.91361968988</v>
      </c>
      <c r="I34" s="14">
        <f t="shared" si="25"/>
        <v>7.2366756197351085</v>
      </c>
    </row>
    <row r="35" spans="1:9" ht="10.5" customHeight="1" x14ac:dyDescent="0.15">
      <c r="A35" s="16" t="s">
        <v>11</v>
      </c>
      <c r="B35" s="27">
        <v>916.09999999998399</v>
      </c>
      <c r="C35" s="27"/>
      <c r="D35" s="32"/>
      <c r="E35" s="32"/>
      <c r="F35" s="28">
        <f t="shared" si="24"/>
        <v>916.09999999998399</v>
      </c>
      <c r="G35" s="13">
        <f t="shared" si="23"/>
        <v>-11.034584104224313</v>
      </c>
      <c r="H35" s="31">
        <v>85940.529999999795</v>
      </c>
      <c r="I35" s="17">
        <f t="shared" si="25"/>
        <v>1.4895238373672992</v>
      </c>
    </row>
    <row r="36" spans="1:9" ht="12" customHeight="1" x14ac:dyDescent="0.15">
      <c r="A36" s="18" t="s">
        <v>12</v>
      </c>
      <c r="B36" s="20">
        <v>-8302.0799999999836</v>
      </c>
      <c r="C36" s="20"/>
      <c r="D36" s="20"/>
      <c r="E36" s="20"/>
      <c r="F36" s="20">
        <f>SUM(B36:E36)</f>
        <v>-8302.0799999999836</v>
      </c>
      <c r="G36" s="19">
        <f t="shared" ref="G36" si="26">SUM(G27:G35)</f>
        <v>100.00000000000003</v>
      </c>
      <c r="H36" s="20">
        <v>5769664.6300000008</v>
      </c>
      <c r="I36" s="20">
        <f>SUM(I27:I35)</f>
        <v>99.999999999999972</v>
      </c>
    </row>
    <row r="37" spans="1:9" ht="12" customHeight="1" x14ac:dyDescent="0.15">
      <c r="A37" s="23"/>
      <c r="B37" s="23"/>
      <c r="C37" s="23"/>
      <c r="D37" s="23"/>
      <c r="E37" s="23"/>
      <c r="F37" s="23"/>
      <c r="G37" s="23"/>
      <c r="H37" s="23"/>
    </row>
    <row r="38" spans="1:9" ht="12" customHeight="1" x14ac:dyDescent="0.15">
      <c r="A38" s="3" t="s">
        <v>14</v>
      </c>
    </row>
    <row r="39" spans="1:9" ht="12" customHeight="1" x14ac:dyDescent="0.15">
      <c r="A39" s="4"/>
      <c r="B39" s="5" t="s">
        <v>1</v>
      </c>
      <c r="C39" s="5" t="s">
        <v>2</v>
      </c>
      <c r="D39" s="6" t="s">
        <v>25</v>
      </c>
      <c r="E39" s="6" t="s">
        <v>26</v>
      </c>
      <c r="F39" s="6" t="s">
        <v>3</v>
      </c>
      <c r="G39" s="7" t="s">
        <v>3</v>
      </c>
      <c r="H39" s="6" t="s">
        <v>4</v>
      </c>
      <c r="I39" s="5" t="s">
        <v>18</v>
      </c>
    </row>
    <row r="40" spans="1:9" ht="12" customHeight="1" x14ac:dyDescent="0.15">
      <c r="A40" s="8"/>
      <c r="B40" s="9"/>
      <c r="C40" s="9"/>
      <c r="D40" s="10"/>
      <c r="E40" s="10"/>
      <c r="F40" s="10" t="s">
        <v>24</v>
      </c>
      <c r="G40" s="11" t="s">
        <v>5</v>
      </c>
      <c r="H40" s="29">
        <v>46112</v>
      </c>
      <c r="I40" s="9" t="s">
        <v>6</v>
      </c>
    </row>
    <row r="41" spans="1:9" ht="12" customHeight="1" x14ac:dyDescent="0.15">
      <c r="A41" s="12" t="s">
        <v>19</v>
      </c>
      <c r="B41" s="24">
        <v>-1359.3346908600033</v>
      </c>
      <c r="C41" s="24"/>
      <c r="D41" s="25"/>
      <c r="E41" s="25"/>
      <c r="F41" s="26">
        <f>SUM(B41:E41)</f>
        <v>-1359.3346908600033</v>
      </c>
      <c r="G41" s="13">
        <f t="shared" ref="G41:G49" si="27">F41/$F$50*100</f>
        <v>25.69242252324797</v>
      </c>
      <c r="H41" s="25">
        <v>100727.01496192539</v>
      </c>
      <c r="I41" s="14">
        <f>+H41/$H$50*100</f>
        <v>6.2445109359006663</v>
      </c>
    </row>
    <row r="42" spans="1:9" ht="12" customHeight="1" x14ac:dyDescent="0.15">
      <c r="A42" s="15" t="s">
        <v>20</v>
      </c>
      <c r="B42" s="24">
        <v>1961.9585356300049</v>
      </c>
      <c r="C42" s="24"/>
      <c r="D42" s="25"/>
      <c r="E42" s="25"/>
      <c r="F42" s="26">
        <f t="shared" ref="F42:F49" si="28">SUM(B42:E42)</f>
        <v>1961.9585356300049</v>
      </c>
      <c r="G42" s="13">
        <f t="shared" si="27"/>
        <v>-37.082455122665863</v>
      </c>
      <c r="H42" s="25">
        <v>319925.02835357212</v>
      </c>
      <c r="I42" s="14">
        <f t="shared" ref="I42:I49" si="29">+H42/$H$50*100</f>
        <v>19.833560430410518</v>
      </c>
    </row>
    <row r="43" spans="1:9" ht="12" customHeight="1" x14ac:dyDescent="0.15">
      <c r="A43" s="15" t="s">
        <v>7</v>
      </c>
      <c r="B43" s="24">
        <v>-222.99955938999801</v>
      </c>
      <c r="C43" s="24"/>
      <c r="D43" s="25"/>
      <c r="E43" s="25"/>
      <c r="F43" s="26">
        <f t="shared" si="28"/>
        <v>-222.99955938999801</v>
      </c>
      <c r="G43" s="13">
        <f t="shared" si="27"/>
        <v>4.2148552088530673</v>
      </c>
      <c r="H43" s="25">
        <v>66294.113921219367</v>
      </c>
      <c r="I43" s="14">
        <f t="shared" si="29"/>
        <v>4.1098638684307316</v>
      </c>
    </row>
    <row r="44" spans="1:9" ht="12" customHeight="1" x14ac:dyDescent="0.15">
      <c r="A44" s="15" t="s">
        <v>8</v>
      </c>
      <c r="B44" s="24">
        <v>-3767.99</v>
      </c>
      <c r="C44" s="24"/>
      <c r="D44" s="25"/>
      <c r="E44" s="25"/>
      <c r="F44" s="26">
        <f t="shared" si="28"/>
        <v>-3767.99</v>
      </c>
      <c r="G44" s="13">
        <f t="shared" si="27"/>
        <v>71.217774249640911</v>
      </c>
      <c r="H44" s="25">
        <v>519816.38</v>
      </c>
      <c r="I44" s="14">
        <f t="shared" si="29"/>
        <v>32.225704998775925</v>
      </c>
    </row>
    <row r="45" spans="1:9" ht="12" customHeight="1" x14ac:dyDescent="0.15">
      <c r="A45" s="15" t="s">
        <v>21</v>
      </c>
      <c r="B45" s="24">
        <v>-1534.02</v>
      </c>
      <c r="C45" s="24"/>
      <c r="D45" s="25"/>
      <c r="E45" s="25"/>
      <c r="F45" s="26">
        <f t="shared" si="28"/>
        <v>-1534.02</v>
      </c>
      <c r="G45" s="13">
        <f t="shared" si="27"/>
        <v>28.994102971195289</v>
      </c>
      <c r="H45" s="25">
        <v>435396.67</v>
      </c>
      <c r="I45" s="14">
        <f t="shared" si="29"/>
        <v>26.992155662484873</v>
      </c>
    </row>
    <row r="46" spans="1:9" ht="12" customHeight="1" x14ac:dyDescent="0.15">
      <c r="A46" s="12" t="s">
        <v>27</v>
      </c>
      <c r="B46" s="24">
        <v>-56.143183630005296</v>
      </c>
      <c r="C46" s="24"/>
      <c r="D46" s="25"/>
      <c r="E46" s="25"/>
      <c r="F46" s="26">
        <f t="shared" si="28"/>
        <v>-56.143183630005296</v>
      </c>
      <c r="G46" s="13">
        <f t="shared" si="27"/>
        <v>1.0611473431240137</v>
      </c>
      <c r="H46" s="25">
        <v>93911.023880085209</v>
      </c>
      <c r="I46" s="14">
        <f t="shared" si="29"/>
        <v>5.82195765299398</v>
      </c>
    </row>
    <row r="47" spans="1:9" ht="10.5" customHeight="1" x14ac:dyDescent="0.15">
      <c r="A47" s="15" t="s">
        <v>9</v>
      </c>
      <c r="B47" s="24">
        <v>174.26</v>
      </c>
      <c r="C47" s="24"/>
      <c r="D47" s="25"/>
      <c r="E47" s="25"/>
      <c r="F47" s="26">
        <f t="shared" si="28"/>
        <v>174.26</v>
      </c>
      <c r="G47" s="13">
        <f t="shared" si="27"/>
        <v>-3.2936417933015805</v>
      </c>
      <c r="H47" s="25">
        <v>36683.480000000003</v>
      </c>
      <c r="I47" s="14">
        <f t="shared" si="29"/>
        <v>2.2741703614812923</v>
      </c>
    </row>
    <row r="48" spans="1:9" ht="12" customHeight="1" x14ac:dyDescent="0.15">
      <c r="A48" s="15" t="s">
        <v>10</v>
      </c>
      <c r="B48" s="24">
        <v>-361.77110174999689</v>
      </c>
      <c r="C48" s="24"/>
      <c r="D48" s="25"/>
      <c r="E48" s="25"/>
      <c r="F48" s="26">
        <f t="shared" si="28"/>
        <v>-361.77110174999689</v>
      </c>
      <c r="G48" s="13">
        <f t="shared" si="27"/>
        <v>6.8377391273530845</v>
      </c>
      <c r="H48" s="25">
        <v>34814.308883197955</v>
      </c>
      <c r="I48" s="14">
        <f t="shared" si="29"/>
        <v>2.158292218121717</v>
      </c>
    </row>
    <row r="49" spans="1:9" ht="12" customHeight="1" x14ac:dyDescent="0.15">
      <c r="A49" s="16" t="s">
        <v>11</v>
      </c>
      <c r="B49" s="27">
        <v>-124.76000000000022</v>
      </c>
      <c r="C49" s="27"/>
      <c r="D49" s="32"/>
      <c r="E49" s="32"/>
      <c r="F49" s="28">
        <f t="shared" si="28"/>
        <v>-124.76000000000022</v>
      </c>
      <c r="G49" s="13">
        <f t="shared" si="27"/>
        <v>2.3580554925531159</v>
      </c>
      <c r="H49" s="31">
        <v>5480.8800000000047</v>
      </c>
      <c r="I49" s="17">
        <f t="shared" si="29"/>
        <v>0.33978387140030319</v>
      </c>
    </row>
    <row r="50" spans="1:9" ht="12" customHeight="1" x14ac:dyDescent="0.15">
      <c r="A50" s="18" t="s">
        <v>12</v>
      </c>
      <c r="B50" s="20">
        <v>-5290.7999999999984</v>
      </c>
      <c r="C50" s="20"/>
      <c r="D50" s="20"/>
      <c r="E50" s="20"/>
      <c r="F50" s="20">
        <f>SUM(B50:E50)</f>
        <v>-5290.7999999999984</v>
      </c>
      <c r="G50" s="19">
        <f t="shared" ref="G50" si="30">SUM(G41:G49)</f>
        <v>100.00000000000003</v>
      </c>
      <c r="H50" s="20">
        <v>1613048.9</v>
      </c>
      <c r="I50" s="20">
        <f>SUM(I41:I49)</f>
        <v>100.00000000000001</v>
      </c>
    </row>
    <row r="51" spans="1:9" ht="12" customHeight="1" x14ac:dyDescent="0.15">
      <c r="A51" s="23"/>
      <c r="B51" s="23"/>
      <c r="C51" s="23"/>
      <c r="D51" s="23"/>
      <c r="E51" s="23"/>
      <c r="F51" s="23"/>
      <c r="G51" s="23"/>
      <c r="H51" s="23"/>
    </row>
    <row r="52" spans="1:9" ht="12" customHeight="1" x14ac:dyDescent="0.15">
      <c r="A52" s="3" t="s">
        <v>22</v>
      </c>
    </row>
    <row r="53" spans="1:9" ht="12" customHeight="1" x14ac:dyDescent="0.15">
      <c r="A53" s="4"/>
      <c r="B53" s="5" t="s">
        <v>1</v>
      </c>
      <c r="C53" s="5" t="s">
        <v>2</v>
      </c>
      <c r="D53" s="6" t="s">
        <v>25</v>
      </c>
      <c r="E53" s="6" t="s">
        <v>26</v>
      </c>
      <c r="F53" s="6" t="s">
        <v>3</v>
      </c>
      <c r="G53" s="7" t="s">
        <v>3</v>
      </c>
      <c r="H53" s="6" t="s">
        <v>4</v>
      </c>
      <c r="I53" s="5" t="s">
        <v>18</v>
      </c>
    </row>
    <row r="54" spans="1:9" ht="12" customHeight="1" x14ac:dyDescent="0.15">
      <c r="A54" s="8"/>
      <c r="B54" s="9"/>
      <c r="C54" s="9"/>
      <c r="D54" s="10"/>
      <c r="E54" s="10"/>
      <c r="F54" s="10" t="s">
        <v>24</v>
      </c>
      <c r="G54" s="11" t="s">
        <v>5</v>
      </c>
      <c r="H54" s="29">
        <v>46112</v>
      </c>
      <c r="I54" s="9" t="s">
        <v>6</v>
      </c>
    </row>
    <row r="55" spans="1:9" ht="12" customHeight="1" x14ac:dyDescent="0.15">
      <c r="A55" s="12" t="s">
        <v>19</v>
      </c>
      <c r="B55" s="24">
        <v>-63.303636370003005</v>
      </c>
      <c r="C55" s="24"/>
      <c r="D55" s="25"/>
      <c r="E55" s="25"/>
      <c r="F55" s="26">
        <f>SUM(B55:E55)</f>
        <v>-63.303636370003005</v>
      </c>
      <c r="G55" s="13">
        <f t="shared" ref="G55:G63" si="31">F55/$F$64*100</f>
        <v>-0.42167116314607894</v>
      </c>
      <c r="H55" s="25">
        <v>32115.11742926453</v>
      </c>
      <c r="I55" s="14">
        <f>+H55/$H$64*100</f>
        <v>4.1231524090997187</v>
      </c>
    </row>
    <row r="56" spans="1:9" ht="12" customHeight="1" x14ac:dyDescent="0.15">
      <c r="A56" s="15" t="s">
        <v>20</v>
      </c>
      <c r="B56" s="24">
        <v>1214.1807360700004</v>
      </c>
      <c r="C56" s="24"/>
      <c r="D56" s="25"/>
      <c r="E56" s="25"/>
      <c r="F56" s="26">
        <f t="shared" ref="F56:F63" si="32">SUM(B56:E56)</f>
        <v>1214.1807360700004</v>
      </c>
      <c r="G56" s="13">
        <f t="shared" si="31"/>
        <v>8.0877660843320545</v>
      </c>
      <c r="H56" s="25">
        <v>76869.348725945747</v>
      </c>
      <c r="I56" s="14">
        <f t="shared" ref="I56:I63" si="33">+H56/$H$64*100</f>
        <v>9.8689983333673883</v>
      </c>
    </row>
    <row r="57" spans="1:9" ht="12" customHeight="1" x14ac:dyDescent="0.15">
      <c r="A57" s="15" t="s">
        <v>7</v>
      </c>
      <c r="B57" s="24">
        <v>15.342854090000102</v>
      </c>
      <c r="C57" s="24"/>
      <c r="D57" s="25"/>
      <c r="E57" s="25"/>
      <c r="F57" s="26">
        <f t="shared" si="32"/>
        <v>15.342854090000102</v>
      </c>
      <c r="G57" s="13">
        <f t="shared" si="31"/>
        <v>0.10220011836755423</v>
      </c>
      <c r="H57" s="25">
        <v>1964.1389680991456</v>
      </c>
      <c r="I57" s="14">
        <f t="shared" si="33"/>
        <v>0.25216922640753026</v>
      </c>
    </row>
    <row r="58" spans="1:9" ht="12" customHeight="1" x14ac:dyDescent="0.15">
      <c r="A58" s="15" t="s">
        <v>8</v>
      </c>
      <c r="B58" s="24">
        <v>2873.4300000000003</v>
      </c>
      <c r="C58" s="24"/>
      <c r="D58" s="25"/>
      <c r="E58" s="25"/>
      <c r="F58" s="26">
        <f t="shared" si="32"/>
        <v>2873.4300000000003</v>
      </c>
      <c r="G58" s="13">
        <f t="shared" si="31"/>
        <v>19.140173294894407</v>
      </c>
      <c r="H58" s="25">
        <v>142088.53</v>
      </c>
      <c r="I58" s="14">
        <f t="shared" si="33"/>
        <v>18.242270670979586</v>
      </c>
    </row>
    <row r="59" spans="1:9" ht="12" customHeight="1" x14ac:dyDescent="0.15">
      <c r="A59" s="15" t="s">
        <v>21</v>
      </c>
      <c r="B59" s="24">
        <v>7929.4</v>
      </c>
      <c r="C59" s="24"/>
      <c r="D59" s="25"/>
      <c r="E59" s="25"/>
      <c r="F59" s="26">
        <f t="shared" si="32"/>
        <v>7929.4</v>
      </c>
      <c r="G59" s="13">
        <f t="shared" si="31"/>
        <v>52.818440026218042</v>
      </c>
      <c r="H59" s="25">
        <v>186414.95</v>
      </c>
      <c r="I59" s="14">
        <f t="shared" si="33"/>
        <v>23.933191335128363</v>
      </c>
    </row>
    <row r="60" spans="1:9" ht="12" customHeight="1" x14ac:dyDescent="0.15">
      <c r="A60" s="12" t="s">
        <v>27</v>
      </c>
      <c r="B60" s="24">
        <v>-568.45920133999971</v>
      </c>
      <c r="C60" s="24"/>
      <c r="D60" s="25"/>
      <c r="E60" s="25"/>
      <c r="F60" s="26">
        <f t="shared" si="32"/>
        <v>-568.45920133999971</v>
      </c>
      <c r="G60" s="13">
        <f t="shared" si="31"/>
        <v>-3.7865573982052334</v>
      </c>
      <c r="H60" s="25">
        <v>93525.009867711939</v>
      </c>
      <c r="I60" s="14">
        <f t="shared" si="33"/>
        <v>12.00736290616025</v>
      </c>
    </row>
    <row r="61" spans="1:9" ht="12" customHeight="1" x14ac:dyDescent="0.15">
      <c r="A61" s="15" t="s">
        <v>9</v>
      </c>
      <c r="B61" s="24">
        <v>-125.83999999999992</v>
      </c>
      <c r="C61" s="24"/>
      <c r="D61" s="25"/>
      <c r="E61" s="25"/>
      <c r="F61" s="26">
        <f t="shared" si="32"/>
        <v>-125.83999999999992</v>
      </c>
      <c r="G61" s="13">
        <f t="shared" si="31"/>
        <v>-0.83823145419568612</v>
      </c>
      <c r="H61" s="25">
        <v>25797.01</v>
      </c>
      <c r="I61" s="14">
        <f t="shared" si="33"/>
        <v>3.3119917485385142</v>
      </c>
    </row>
    <row r="62" spans="1:9" ht="12" customHeight="1" x14ac:dyDescent="0.15">
      <c r="A62" s="15" t="s">
        <v>10</v>
      </c>
      <c r="B62" s="24">
        <v>2550.6292475500049</v>
      </c>
      <c r="C62" s="24"/>
      <c r="D62" s="25"/>
      <c r="E62" s="25"/>
      <c r="F62" s="26">
        <f t="shared" si="32"/>
        <v>2550.6292475500049</v>
      </c>
      <c r="G62" s="13">
        <f t="shared" si="31"/>
        <v>16.989968716528058</v>
      </c>
      <c r="H62" s="25">
        <v>165307.60500897863</v>
      </c>
      <c r="I62" s="14">
        <f t="shared" si="33"/>
        <v>21.223289976644626</v>
      </c>
    </row>
    <row r="63" spans="1:9" ht="12" customHeight="1" x14ac:dyDescent="0.15">
      <c r="A63" s="16" t="s">
        <v>11</v>
      </c>
      <c r="B63" s="27">
        <v>1187.1800000000003</v>
      </c>
      <c r="C63" s="27"/>
      <c r="D63" s="32"/>
      <c r="E63" s="32"/>
      <c r="F63" s="28">
        <f t="shared" si="32"/>
        <v>1187.1800000000003</v>
      </c>
      <c r="G63" s="13">
        <f t="shared" si="31"/>
        <v>7.9079117752068937</v>
      </c>
      <c r="H63" s="31">
        <v>54815.459999999992</v>
      </c>
      <c r="I63" s="17">
        <f t="shared" si="33"/>
        <v>7.0375733936740321</v>
      </c>
    </row>
    <row r="64" spans="1:9" ht="12" customHeight="1" x14ac:dyDescent="0.15">
      <c r="A64" s="18" t="s">
        <v>12</v>
      </c>
      <c r="B64" s="20">
        <v>15012.560000000003</v>
      </c>
      <c r="C64" s="20"/>
      <c r="D64" s="20"/>
      <c r="E64" s="20"/>
      <c r="F64" s="20">
        <f>SUM(B64:E64)</f>
        <v>15012.560000000003</v>
      </c>
      <c r="G64" s="19">
        <f t="shared" ref="G64" si="34">SUM(G55:G63)</f>
        <v>100</v>
      </c>
      <c r="H64" s="20">
        <v>778897.16999999993</v>
      </c>
      <c r="I64" s="20">
        <f>SUM(I55:I63)</f>
        <v>100.00000000000001</v>
      </c>
    </row>
    <row r="65" spans="1:9" ht="12" customHeight="1" x14ac:dyDescent="0.15">
      <c r="A65" s="23"/>
      <c r="B65" s="23"/>
      <c r="C65" s="23"/>
      <c r="D65" s="23"/>
      <c r="E65" s="23"/>
      <c r="F65" s="23"/>
      <c r="G65" s="23"/>
      <c r="H65" s="23"/>
    </row>
    <row r="66" spans="1:9" ht="12" customHeight="1" x14ac:dyDescent="0.15">
      <c r="A66" s="3" t="s">
        <v>23</v>
      </c>
    </row>
    <row r="67" spans="1:9" ht="12" customHeight="1" x14ac:dyDescent="0.15">
      <c r="A67" s="4"/>
      <c r="B67" s="5" t="s">
        <v>1</v>
      </c>
      <c r="C67" s="5" t="s">
        <v>2</v>
      </c>
      <c r="D67" s="6" t="s">
        <v>25</v>
      </c>
      <c r="E67" s="6" t="s">
        <v>26</v>
      </c>
      <c r="F67" s="6" t="s">
        <v>3</v>
      </c>
      <c r="G67" s="7" t="s">
        <v>3</v>
      </c>
      <c r="H67" s="6" t="s">
        <v>4</v>
      </c>
      <c r="I67" s="5" t="s">
        <v>18</v>
      </c>
    </row>
    <row r="68" spans="1:9" ht="12" customHeight="1" x14ac:dyDescent="0.15">
      <c r="A68" s="8"/>
      <c r="B68" s="9"/>
      <c r="C68" s="9"/>
      <c r="D68" s="10"/>
      <c r="E68" s="10"/>
      <c r="F68" s="10" t="s">
        <v>24</v>
      </c>
      <c r="G68" s="11" t="s">
        <v>5</v>
      </c>
      <c r="H68" s="29">
        <v>46112</v>
      </c>
      <c r="I68" s="9" t="s">
        <v>6</v>
      </c>
    </row>
    <row r="69" spans="1:9" ht="12" customHeight="1" x14ac:dyDescent="0.15">
      <c r="A69" s="12" t="s">
        <v>19</v>
      </c>
      <c r="B69" s="24">
        <v>1451.4437476800013</v>
      </c>
      <c r="C69" s="24"/>
      <c r="D69" s="25"/>
      <c r="E69" s="25"/>
      <c r="F69" s="26">
        <f>SUM(B69:E69)</f>
        <v>1451.4437476800013</v>
      </c>
      <c r="G69" s="13">
        <f t="shared" ref="G69:G77" si="35">F69/$F$78*100</f>
        <v>16.754806416825883</v>
      </c>
      <c r="H69" s="25">
        <v>55390.821364258656</v>
      </c>
      <c r="I69" s="14">
        <f>+H69/$H$78*100</f>
        <v>16.215449145987392</v>
      </c>
    </row>
    <row r="70" spans="1:9" ht="12" customHeight="1" x14ac:dyDescent="0.15">
      <c r="A70" s="15" t="s">
        <v>20</v>
      </c>
      <c r="B70" s="24">
        <v>330.52826582999819</v>
      </c>
      <c r="C70" s="24"/>
      <c r="D70" s="25"/>
      <c r="E70" s="25"/>
      <c r="F70" s="26">
        <f t="shared" ref="F70:F77" si="36">SUM(B70:E70)</f>
        <v>330.52826582999819</v>
      </c>
      <c r="G70" s="13">
        <f t="shared" si="35"/>
        <v>3.8154679560421583</v>
      </c>
      <c r="H70" s="25">
        <v>8041.8594620832719</v>
      </c>
      <c r="I70" s="14">
        <f t="shared" ref="I70:I77" si="37">+H70/$H$78*100</f>
        <v>2.3542233159722006</v>
      </c>
    </row>
    <row r="71" spans="1:9" ht="12" customHeight="1" x14ac:dyDescent="0.15">
      <c r="A71" s="15" t="s">
        <v>7</v>
      </c>
      <c r="B71" s="24">
        <v>108.68111995999988</v>
      </c>
      <c r="C71" s="24"/>
      <c r="D71" s="25"/>
      <c r="E71" s="25"/>
      <c r="F71" s="26">
        <f t="shared" si="36"/>
        <v>108.68111995999988</v>
      </c>
      <c r="G71" s="13">
        <f t="shared" si="35"/>
        <v>1.2545654139226681</v>
      </c>
      <c r="H71" s="25">
        <v>2012.1730205125418</v>
      </c>
      <c r="I71" s="14">
        <f t="shared" si="37"/>
        <v>0.58905588477340431</v>
      </c>
    </row>
    <row r="72" spans="1:9" ht="12" customHeight="1" x14ac:dyDescent="0.15">
      <c r="A72" s="15" t="s">
        <v>8</v>
      </c>
      <c r="B72" s="24">
        <v>5019.3200000000006</v>
      </c>
      <c r="C72" s="24"/>
      <c r="D72" s="25"/>
      <c r="E72" s="25"/>
      <c r="F72" s="26">
        <f t="shared" si="36"/>
        <v>5019.3200000000006</v>
      </c>
      <c r="G72" s="13">
        <f t="shared" si="35"/>
        <v>57.940746982805877</v>
      </c>
      <c r="H72" s="25">
        <v>72040.11</v>
      </c>
      <c r="I72" s="14">
        <f t="shared" si="37"/>
        <v>21.089464127897976</v>
      </c>
    </row>
    <row r="73" spans="1:9" ht="12" customHeight="1" x14ac:dyDescent="0.15">
      <c r="A73" s="15" t="s">
        <v>21</v>
      </c>
      <c r="B73" s="24">
        <v>734.86999999999989</v>
      </c>
      <c r="C73" s="24"/>
      <c r="D73" s="25"/>
      <c r="E73" s="25"/>
      <c r="F73" s="26">
        <f t="shared" si="36"/>
        <v>734.86999999999989</v>
      </c>
      <c r="G73" s="13">
        <f t="shared" si="35"/>
        <v>8.4830050156703578</v>
      </c>
      <c r="H73" s="25">
        <v>13742.33</v>
      </c>
      <c r="I73" s="14">
        <f t="shared" si="37"/>
        <v>4.0230140621486585</v>
      </c>
    </row>
    <row r="74" spans="1:9" ht="12" customHeight="1" x14ac:dyDescent="0.15">
      <c r="A74" s="12" t="s">
        <v>27</v>
      </c>
      <c r="B74" s="24">
        <v>660.83670481000081</v>
      </c>
      <c r="C74" s="24"/>
      <c r="D74" s="25"/>
      <c r="E74" s="25"/>
      <c r="F74" s="26">
        <f t="shared" si="36"/>
        <v>660.83670481000081</v>
      </c>
      <c r="G74" s="13">
        <f t="shared" si="35"/>
        <v>7.6283983309188157</v>
      </c>
      <c r="H74" s="25">
        <v>79784.748096558847</v>
      </c>
      <c r="I74" s="14">
        <f t="shared" si="37"/>
        <v>23.356677036386454</v>
      </c>
    </row>
    <row r="75" spans="1:9" ht="12" customHeight="1" x14ac:dyDescent="0.15">
      <c r="A75" s="15" t="s">
        <v>9</v>
      </c>
      <c r="B75" s="24">
        <v>1007.18</v>
      </c>
      <c r="C75" s="24"/>
      <c r="D75" s="25"/>
      <c r="E75" s="25"/>
      <c r="F75" s="26">
        <f t="shared" si="36"/>
        <v>1007.18</v>
      </c>
      <c r="G75" s="13">
        <f t="shared" si="35"/>
        <v>11.626427792239271</v>
      </c>
      <c r="H75" s="25">
        <v>8226.9</v>
      </c>
      <c r="I75" s="14">
        <f t="shared" si="37"/>
        <v>2.4083932191914181</v>
      </c>
    </row>
    <row r="76" spans="1:9" ht="12" customHeight="1" x14ac:dyDescent="0.15">
      <c r="A76" s="15" t="s">
        <v>10</v>
      </c>
      <c r="B76" s="24">
        <v>-3285.2398382799984</v>
      </c>
      <c r="C76" s="24"/>
      <c r="D76" s="25"/>
      <c r="E76" s="25"/>
      <c r="F76" s="26">
        <f t="shared" si="36"/>
        <v>-3285.2398382799984</v>
      </c>
      <c r="G76" s="13">
        <f t="shared" si="35"/>
        <v>-37.923314362825138</v>
      </c>
      <c r="H76" s="25">
        <v>80701.668056586699</v>
      </c>
      <c r="I76" s="14">
        <f t="shared" si="37"/>
        <v>23.625101815376397</v>
      </c>
    </row>
    <row r="77" spans="1:9" ht="12" customHeight="1" x14ac:dyDescent="0.15">
      <c r="A77" s="16" t="s">
        <v>11</v>
      </c>
      <c r="B77" s="27">
        <v>2635.2299999999996</v>
      </c>
      <c r="C77" s="27"/>
      <c r="D77" s="32"/>
      <c r="E77" s="32"/>
      <c r="F77" s="28">
        <f t="shared" si="36"/>
        <v>2635.2299999999996</v>
      </c>
      <c r="G77" s="13">
        <f t="shared" si="35"/>
        <v>30.419896454400096</v>
      </c>
      <c r="H77" s="31">
        <v>21652.28</v>
      </c>
      <c r="I77" s="17">
        <f t="shared" si="37"/>
        <v>6.3386213922660968</v>
      </c>
    </row>
    <row r="78" spans="1:9" ht="12" customHeight="1" x14ac:dyDescent="0.15">
      <c r="A78" s="18" t="s">
        <v>12</v>
      </c>
      <c r="B78" s="20">
        <v>8662.8500000000022</v>
      </c>
      <c r="C78" s="20"/>
      <c r="D78" s="20"/>
      <c r="E78" s="20"/>
      <c r="F78" s="20">
        <f>SUM(B78:E78)</f>
        <v>8662.8500000000022</v>
      </c>
      <c r="G78" s="19">
        <f t="shared" ref="G78" si="38">SUM(G69:G77)</f>
        <v>99.999999999999972</v>
      </c>
      <c r="H78" s="20">
        <v>341592.89</v>
      </c>
      <c r="I78" s="20">
        <f>SUM(I69:I77)</f>
        <v>100</v>
      </c>
    </row>
    <row r="79" spans="1:9" ht="12" customHeight="1" x14ac:dyDescent="0.15">
      <c r="A79" s="23"/>
      <c r="B79" s="23"/>
      <c r="C79" s="23"/>
      <c r="D79" s="23"/>
      <c r="E79" s="23"/>
      <c r="F79" s="23"/>
      <c r="G79" s="23"/>
      <c r="H79" s="23"/>
    </row>
    <row r="80" spans="1:9" ht="12" customHeight="1" x14ac:dyDescent="0.15">
      <c r="A80" s="3" t="s">
        <v>16</v>
      </c>
    </row>
    <row r="81" spans="1:9" ht="12" customHeight="1" x14ac:dyDescent="0.15">
      <c r="A81" s="4"/>
      <c r="B81" s="5" t="s">
        <v>1</v>
      </c>
      <c r="C81" s="5" t="s">
        <v>2</v>
      </c>
      <c r="D81" s="6" t="s">
        <v>25</v>
      </c>
      <c r="E81" s="6" t="s">
        <v>26</v>
      </c>
      <c r="F81" s="6" t="s">
        <v>3</v>
      </c>
      <c r="G81" s="7" t="s">
        <v>3</v>
      </c>
      <c r="H81" s="6" t="s">
        <v>4</v>
      </c>
      <c r="I81" s="5" t="s">
        <v>18</v>
      </c>
    </row>
    <row r="82" spans="1:9" ht="12" customHeight="1" x14ac:dyDescent="0.15">
      <c r="A82" s="8"/>
      <c r="B82" s="9"/>
      <c r="C82" s="9"/>
      <c r="D82" s="10"/>
      <c r="E82" s="10"/>
      <c r="F82" s="10" t="s">
        <v>24</v>
      </c>
      <c r="G82" s="11" t="s">
        <v>5</v>
      </c>
      <c r="H82" s="29">
        <v>46112</v>
      </c>
      <c r="I82" s="9" t="s">
        <v>6</v>
      </c>
    </row>
    <row r="83" spans="1:9" ht="12" customHeight="1" x14ac:dyDescent="0.15">
      <c r="A83" s="12" t="s">
        <v>19</v>
      </c>
      <c r="B83" s="24">
        <v>181.86</v>
      </c>
      <c r="C83" s="24"/>
      <c r="D83" s="25"/>
      <c r="E83" s="25"/>
      <c r="F83" s="26">
        <f>SUM(B83:E83)</f>
        <v>181.86</v>
      </c>
      <c r="G83" s="13">
        <f t="shared" ref="G83:G91" si="39">F83/$F$92*100</f>
        <v>67.709147771696649</v>
      </c>
      <c r="H83" s="25">
        <v>1738.5099999999993</v>
      </c>
      <c r="I83" s="14">
        <f>+H83/$H$92*100</f>
        <v>9.577760111682041</v>
      </c>
    </row>
    <row r="84" spans="1:9" ht="12" customHeight="1" x14ac:dyDescent="0.15">
      <c r="A84" s="15" t="s">
        <v>20</v>
      </c>
      <c r="B84" s="24">
        <v>-46.70999999999998</v>
      </c>
      <c r="C84" s="24"/>
      <c r="D84" s="25"/>
      <c r="E84" s="25"/>
      <c r="F84" s="26">
        <f t="shared" ref="F84:F91" si="40">SUM(B84:E84)</f>
        <v>-46.70999999999998</v>
      </c>
      <c r="G84" s="13">
        <f t="shared" si="39"/>
        <v>-17.390818719982125</v>
      </c>
      <c r="H84" s="25">
        <v>3856.71</v>
      </c>
      <c r="I84" s="14">
        <f t="shared" ref="I84:I91" si="41">+H84/$H$92*100</f>
        <v>21.247299814395813</v>
      </c>
    </row>
    <row r="85" spans="1:9" ht="12" customHeight="1" x14ac:dyDescent="0.15">
      <c r="A85" s="15" t="s">
        <v>7</v>
      </c>
      <c r="B85" s="24">
        <v>-5.07</v>
      </c>
      <c r="C85" s="24"/>
      <c r="D85" s="25"/>
      <c r="E85" s="25"/>
      <c r="F85" s="26">
        <f t="shared" si="40"/>
        <v>-5.07</v>
      </c>
      <c r="G85" s="13">
        <f t="shared" si="39"/>
        <v>-1.887635429464984</v>
      </c>
      <c r="H85" s="25">
        <v>222.93</v>
      </c>
      <c r="I85" s="14">
        <f t="shared" si="41"/>
        <v>1.2281609318883864</v>
      </c>
    </row>
    <row r="86" spans="1:9" ht="12" customHeight="1" x14ac:dyDescent="0.15">
      <c r="A86" s="15" t="s">
        <v>8</v>
      </c>
      <c r="B86" s="24">
        <v>-73.050000000000011</v>
      </c>
      <c r="C86" s="24"/>
      <c r="D86" s="25"/>
      <c r="E86" s="25"/>
      <c r="F86" s="26">
        <f t="shared" si="40"/>
        <v>-73.050000000000011</v>
      </c>
      <c r="G86" s="13">
        <f t="shared" si="39"/>
        <v>-27.197587400871221</v>
      </c>
      <c r="H86" s="25">
        <v>1243.46</v>
      </c>
      <c r="I86" s="14">
        <f t="shared" si="41"/>
        <v>6.8504418084866678</v>
      </c>
    </row>
    <row r="87" spans="1:9" ht="12" customHeight="1" x14ac:dyDescent="0.15">
      <c r="A87" s="15" t="s">
        <v>21</v>
      </c>
      <c r="B87" s="24">
        <v>-14.759999999999998</v>
      </c>
      <c r="C87" s="24"/>
      <c r="D87" s="25"/>
      <c r="E87" s="25"/>
      <c r="F87" s="26">
        <f t="shared" si="40"/>
        <v>-14.759999999999998</v>
      </c>
      <c r="G87" s="13">
        <f t="shared" si="39"/>
        <v>-5.49536468222942</v>
      </c>
      <c r="H87" s="25">
        <v>155.96</v>
      </c>
      <c r="I87" s="14">
        <f t="shared" si="41"/>
        <v>0.85921131717271226</v>
      </c>
    </row>
    <row r="88" spans="1:9" ht="12" customHeight="1" x14ac:dyDescent="0.15">
      <c r="A88" s="12" t="s">
        <v>27</v>
      </c>
      <c r="B88" s="24">
        <v>161.27000000000001</v>
      </c>
      <c r="C88" s="24"/>
      <c r="D88" s="25"/>
      <c r="E88" s="25"/>
      <c r="F88" s="26">
        <f t="shared" si="40"/>
        <v>161.27000000000001</v>
      </c>
      <c r="G88" s="13">
        <f t="shared" si="39"/>
        <v>60.043188502922682</v>
      </c>
      <c r="H88" s="25">
        <v>2148.79</v>
      </c>
      <c r="I88" s="14">
        <f t="shared" si="41"/>
        <v>11.838065441315415</v>
      </c>
    </row>
    <row r="89" spans="1:9" x14ac:dyDescent="0.15">
      <c r="A89" s="15" t="s">
        <v>9</v>
      </c>
      <c r="B89" s="24">
        <v>3.6100000000000065</v>
      </c>
      <c r="C89" s="24"/>
      <c r="D89" s="25"/>
      <c r="E89" s="25"/>
      <c r="F89" s="26">
        <f t="shared" si="40"/>
        <v>3.6100000000000065</v>
      </c>
      <c r="G89" s="13">
        <f t="shared" si="39"/>
        <v>1.3440559961279299</v>
      </c>
      <c r="H89" s="25">
        <v>1097.3399999999999</v>
      </c>
      <c r="I89" s="14">
        <f t="shared" si="41"/>
        <v>6.0454407975526028</v>
      </c>
    </row>
    <row r="90" spans="1:9" x14ac:dyDescent="0.15">
      <c r="A90" s="15" t="s">
        <v>10</v>
      </c>
      <c r="B90" s="24">
        <v>55.399999999999864</v>
      </c>
      <c r="C90" s="24"/>
      <c r="D90" s="25"/>
      <c r="E90" s="25"/>
      <c r="F90" s="26">
        <f t="shared" si="40"/>
        <v>55.399999999999864</v>
      </c>
      <c r="G90" s="13">
        <f t="shared" si="39"/>
        <v>20.626233292378672</v>
      </c>
      <c r="H90" s="25">
        <v>6744.9699999999984</v>
      </c>
      <c r="I90" s="14">
        <f t="shared" si="41"/>
        <v>37.159236714480812</v>
      </c>
    </row>
    <row r="91" spans="1:9" x14ac:dyDescent="0.15">
      <c r="A91" s="16" t="s">
        <v>11</v>
      </c>
      <c r="B91" s="27">
        <v>6.0399999999999991</v>
      </c>
      <c r="C91" s="27"/>
      <c r="D91" s="32"/>
      <c r="E91" s="32"/>
      <c r="F91" s="28">
        <f t="shared" si="40"/>
        <v>6.0399999999999991</v>
      </c>
      <c r="G91" s="13">
        <f t="shared" si="39"/>
        <v>2.2487806694217953</v>
      </c>
      <c r="H91" s="31">
        <v>942.8599999999999</v>
      </c>
      <c r="I91" s="17">
        <f t="shared" si="41"/>
        <v>5.1943830630255405</v>
      </c>
    </row>
    <row r="92" spans="1:9" x14ac:dyDescent="0.15">
      <c r="A92" s="18" t="s">
        <v>12</v>
      </c>
      <c r="B92" s="20">
        <v>268.58999999999997</v>
      </c>
      <c r="C92" s="20"/>
      <c r="D92" s="20"/>
      <c r="E92" s="20"/>
      <c r="F92" s="20">
        <f>SUM(B92:E92)</f>
        <v>268.58999999999997</v>
      </c>
      <c r="G92" s="19">
        <f t="shared" ref="G92" si="42">SUM(G83:G91)</f>
        <v>99.999999999999986</v>
      </c>
      <c r="H92" s="20">
        <v>18151.53</v>
      </c>
      <c r="I92" s="20">
        <f>SUM(I83:I91)</f>
        <v>100</v>
      </c>
    </row>
    <row r="93" spans="1:9" x14ac:dyDescent="0.15">
      <c r="A93" s="23"/>
      <c r="B93" s="23"/>
      <c r="C93" s="23"/>
      <c r="D93" s="23"/>
      <c r="E93" s="23"/>
      <c r="F93" s="23"/>
      <c r="G93" s="23"/>
      <c r="H93" s="23"/>
    </row>
    <row r="94" spans="1:9" x14ac:dyDescent="0.15">
      <c r="A94" s="3" t="s">
        <v>15</v>
      </c>
    </row>
    <row r="95" spans="1:9" x14ac:dyDescent="0.15">
      <c r="A95" s="4"/>
      <c r="B95" s="5" t="s">
        <v>1</v>
      </c>
      <c r="C95" s="5" t="s">
        <v>2</v>
      </c>
      <c r="D95" s="6" t="s">
        <v>25</v>
      </c>
      <c r="E95" s="6" t="s">
        <v>26</v>
      </c>
      <c r="F95" s="6" t="s">
        <v>3</v>
      </c>
      <c r="G95" s="7" t="s">
        <v>3</v>
      </c>
      <c r="H95" s="6" t="s">
        <v>4</v>
      </c>
      <c r="I95" s="5" t="s">
        <v>18</v>
      </c>
    </row>
    <row r="96" spans="1:9" x14ac:dyDescent="0.15">
      <c r="A96" s="8"/>
      <c r="B96" s="9"/>
      <c r="C96" s="9"/>
      <c r="D96" s="10"/>
      <c r="E96" s="10"/>
      <c r="F96" s="10" t="s">
        <v>24</v>
      </c>
      <c r="G96" s="11" t="s">
        <v>5</v>
      </c>
      <c r="H96" s="29">
        <v>46112</v>
      </c>
      <c r="I96" s="9" t="s">
        <v>6</v>
      </c>
    </row>
    <row r="97" spans="1:9" x14ac:dyDescent="0.15">
      <c r="A97" s="12" t="s">
        <v>19</v>
      </c>
      <c r="B97" s="24">
        <v>998.53000000000009</v>
      </c>
      <c r="C97" s="24"/>
      <c r="D97" s="25"/>
      <c r="E97" s="25"/>
      <c r="F97" s="26">
        <f>SUM(B97:E97)</f>
        <v>998.53000000000009</v>
      </c>
      <c r="G97" s="13">
        <f t="shared" ref="G97:G105" si="43">F97/$F$106*100</f>
        <v>96.033738230570208</v>
      </c>
      <c r="H97" s="25">
        <v>11558.43</v>
      </c>
      <c r="I97" s="14">
        <f>H97/$H$106*100</f>
        <v>23.844720080455918</v>
      </c>
    </row>
    <row r="98" spans="1:9" x14ac:dyDescent="0.15">
      <c r="A98" s="15" t="s">
        <v>20</v>
      </c>
      <c r="B98" s="24">
        <v>-8.9400000000000013</v>
      </c>
      <c r="C98" s="24"/>
      <c r="D98" s="25"/>
      <c r="E98" s="25"/>
      <c r="F98" s="26">
        <f t="shared" ref="F98:F105" si="44">SUM(B98:E98)</f>
        <v>-8.9400000000000013</v>
      </c>
      <c r="G98" s="13">
        <f t="shared" si="43"/>
        <v>-0.85980553391615444</v>
      </c>
      <c r="H98" s="25">
        <v>101.19</v>
      </c>
      <c r="I98" s="14">
        <f t="shared" ref="I98:I105" si="45">H98/$H$106*100</f>
        <v>0.20875215967405039</v>
      </c>
    </row>
    <row r="99" spans="1:9" x14ac:dyDescent="0.15">
      <c r="A99" s="15" t="s">
        <v>7</v>
      </c>
      <c r="B99" s="24">
        <v>-2.25</v>
      </c>
      <c r="C99" s="24"/>
      <c r="D99" s="25"/>
      <c r="E99" s="25"/>
      <c r="F99" s="26">
        <f t="shared" si="44"/>
        <v>-2.25</v>
      </c>
      <c r="G99" s="13">
        <f t="shared" si="43"/>
        <v>-0.21639401021379723</v>
      </c>
      <c r="H99" s="25">
        <v>43.24</v>
      </c>
      <c r="I99" s="14">
        <f t="shared" si="45"/>
        <v>8.9202919105701536E-2</v>
      </c>
    </row>
    <row r="100" spans="1:9" x14ac:dyDescent="0.15">
      <c r="A100" s="15" t="s">
        <v>8</v>
      </c>
      <c r="B100" s="24">
        <v>11.949999999999996</v>
      </c>
      <c r="C100" s="24"/>
      <c r="D100" s="25"/>
      <c r="E100" s="25"/>
      <c r="F100" s="26">
        <f t="shared" si="44"/>
        <v>11.949999999999996</v>
      </c>
      <c r="G100" s="13">
        <f t="shared" si="43"/>
        <v>1.1492926320243895</v>
      </c>
      <c r="H100" s="25">
        <v>5879.44</v>
      </c>
      <c r="I100" s="14">
        <f t="shared" si="45"/>
        <v>12.129121431702725</v>
      </c>
    </row>
    <row r="101" spans="1:9" x14ac:dyDescent="0.15">
      <c r="A101" s="15" t="s">
        <v>21</v>
      </c>
      <c r="B101" s="24">
        <v>0</v>
      </c>
      <c r="C101" s="24"/>
      <c r="D101" s="25"/>
      <c r="E101" s="25"/>
      <c r="F101" s="26">
        <f t="shared" si="44"/>
        <v>0</v>
      </c>
      <c r="G101" s="13">
        <f t="shared" si="43"/>
        <v>0</v>
      </c>
      <c r="H101" s="25">
        <v>0</v>
      </c>
      <c r="I101" s="14">
        <f t="shared" si="45"/>
        <v>0</v>
      </c>
    </row>
    <row r="102" spans="1:9" x14ac:dyDescent="0.15">
      <c r="A102" s="12" t="s">
        <v>27</v>
      </c>
      <c r="B102" s="24">
        <v>-2.5099999999999998</v>
      </c>
      <c r="C102" s="24"/>
      <c r="D102" s="25"/>
      <c r="E102" s="25"/>
      <c r="F102" s="26">
        <f t="shared" si="44"/>
        <v>-2.5099999999999998</v>
      </c>
      <c r="G102" s="13">
        <f t="shared" si="43"/>
        <v>-0.24139954028294711</v>
      </c>
      <c r="H102" s="25">
        <v>31.12</v>
      </c>
      <c r="I102" s="14">
        <f t="shared" si="45"/>
        <v>6.4199695711596491E-2</v>
      </c>
    </row>
    <row r="103" spans="1:9" x14ac:dyDescent="0.15">
      <c r="A103" s="15" t="s">
        <v>9</v>
      </c>
      <c r="B103" s="24">
        <v>5.07</v>
      </c>
      <c r="C103" s="24"/>
      <c r="D103" s="25"/>
      <c r="E103" s="25"/>
      <c r="F103" s="26">
        <f t="shared" si="44"/>
        <v>5.07</v>
      </c>
      <c r="G103" s="13">
        <f t="shared" si="43"/>
        <v>0.48760783634842314</v>
      </c>
      <c r="H103" s="25">
        <v>2251.0300000000002</v>
      </c>
      <c r="I103" s="14">
        <f t="shared" si="45"/>
        <v>4.6438123726759333</v>
      </c>
    </row>
    <row r="104" spans="1:9" x14ac:dyDescent="0.15">
      <c r="A104" s="15" t="s">
        <v>10</v>
      </c>
      <c r="B104" s="24">
        <v>-57.410000000000011</v>
      </c>
      <c r="C104" s="24"/>
      <c r="D104" s="25"/>
      <c r="E104" s="25"/>
      <c r="F104" s="26">
        <f t="shared" si="44"/>
        <v>-57.410000000000011</v>
      </c>
      <c r="G104" s="13">
        <f t="shared" si="43"/>
        <v>-5.5214133894996005</v>
      </c>
      <c r="H104" s="25">
        <v>24795.83</v>
      </c>
      <c r="I104" s="14">
        <f t="shared" si="45"/>
        <v>51.153108641274926</v>
      </c>
    </row>
    <row r="105" spans="1:9" x14ac:dyDescent="0.15">
      <c r="A105" s="16" t="s">
        <v>11</v>
      </c>
      <c r="B105" s="27">
        <v>95.33</v>
      </c>
      <c r="C105" s="27"/>
      <c r="D105" s="32"/>
      <c r="E105" s="32"/>
      <c r="F105" s="28">
        <f t="shared" si="44"/>
        <v>95.33</v>
      </c>
      <c r="G105" s="13">
        <f t="shared" si="43"/>
        <v>9.1683737749694636</v>
      </c>
      <c r="H105" s="31">
        <v>3813.47</v>
      </c>
      <c r="I105" s="17">
        <f t="shared" si="45"/>
        <v>7.8670826993991581</v>
      </c>
    </row>
    <row r="106" spans="1:9" x14ac:dyDescent="0.15">
      <c r="A106" s="18" t="s">
        <v>12</v>
      </c>
      <c r="B106" s="20">
        <v>1039.7700000000002</v>
      </c>
      <c r="C106" s="20"/>
      <c r="D106" s="20"/>
      <c r="E106" s="20"/>
      <c r="F106" s="20">
        <f>SUM(B106:E106)</f>
        <v>1039.7700000000002</v>
      </c>
      <c r="G106" s="19">
        <f t="shared" ref="G106" si="46">SUM(G97:G105)</f>
        <v>99.999999999999972</v>
      </c>
      <c r="H106" s="20">
        <v>48473.75</v>
      </c>
      <c r="I106" s="20">
        <f>SUM(I97:I105)</f>
        <v>100</v>
      </c>
    </row>
    <row r="108" spans="1:9" x14ac:dyDescent="0.15">
      <c r="A108" s="1" t="s">
        <v>28</v>
      </c>
    </row>
    <row r="109" spans="1:9" x14ac:dyDescent="0.15">
      <c r="A109" s="1" t="s">
        <v>29</v>
      </c>
    </row>
    <row r="110" spans="1:9" x14ac:dyDescent="0.15">
      <c r="A110" s="1" t="s">
        <v>31</v>
      </c>
    </row>
    <row r="111" spans="1:9" x14ac:dyDescent="0.15">
      <c r="A111" s="1" t="s">
        <v>32</v>
      </c>
    </row>
  </sheetData>
  <phoneticPr fontId="0" type="noConversion"/>
  <pageMargins left="0.74803149606299213" right="0.74803149606299213" top="0.39370078740157483" bottom="0.51181102362204722" header="0.31496062992125984" footer="0.27559055118110237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0EB371-366B-4576-8229-91B3EA652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36C94-162F-4D3B-BC3E-1B0E1E83F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9A840-24FF-45E9-BC3C-F192DBE0B1EE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4d81acc2-f705-4b52-a6f2-f401f3ddbbbe"/>
    <ds:schemaRef ds:uri="http://schemas.microsoft.com/office/infopath/2007/PartnerControls"/>
    <ds:schemaRef ds:uri="4607566f-1f79-4f5d-83a9-e2ecf003780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2026</vt:lpstr>
      <vt:lpstr>'2026'!Utskriftsområde</vt:lpstr>
      <vt:lpstr>'2026'!Utskriftsrubriker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2026-05-06T06:41:35Z</cp:lastPrinted>
  <dcterms:created xsi:type="dcterms:W3CDTF">2001-01-11T13:23:45Z</dcterms:created>
  <dcterms:modified xsi:type="dcterms:W3CDTF">2026-05-06T06:42:29Z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3449400</vt:r8>
  </property>
  <property fmtid="{D5CDD505-2E9C-101B-9397-08002B2CF9AE}" pid="4" name="MediaServiceImageTags">
    <vt:lpwstr/>
  </property>
</Properties>
</file>