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Fondsparandet efter kategori/"/>
    </mc:Choice>
  </mc:AlternateContent>
  <xr:revisionPtr revIDLastSave="45" documentId="8_{11AFEE50-7B12-4544-A1CA-E5B63242138E}" xr6:coauthVersionLast="47" xr6:coauthVersionMax="47" xr10:uidLastSave="{0FF13CE9-8AA2-40B4-8F39-614D96359E8C}"/>
  <bookViews>
    <workbookView xWindow="15150" yWindow="3105" windowWidth="15555" windowHeight="15345" xr2:uid="{00000000-000D-0000-FFFF-FFFF00000000}"/>
  </bookViews>
  <sheets>
    <sheet name="2025" sheetId="2" r:id="rId1"/>
  </sheets>
  <definedNames>
    <definedName name="_xlnm.Print_Area" localSheetId="0">'2025'!$A$1:$J$111</definedName>
    <definedName name="_xlnm.Print_Titles" localSheetId="0">'2025'!$1:$8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7" i="2" l="1"/>
  <c r="F76" i="2"/>
  <c r="F75" i="2"/>
  <c r="F74" i="2"/>
  <c r="F73" i="2"/>
  <c r="F72" i="2"/>
  <c r="F71" i="2"/>
  <c r="F70" i="2"/>
  <c r="F69" i="2"/>
  <c r="F78" i="2"/>
  <c r="F92" i="2"/>
  <c r="F36" i="2"/>
  <c r="F106" i="2" l="1"/>
  <c r="F64" i="2"/>
  <c r="F50" i="2"/>
  <c r="H26" i="2"/>
  <c r="B12" i="2" l="1"/>
  <c r="C12" i="2"/>
  <c r="D12" i="2"/>
  <c r="E12" i="2"/>
  <c r="B13" i="2"/>
  <c r="C13" i="2"/>
  <c r="D13" i="2"/>
  <c r="E13" i="2"/>
  <c r="B14" i="2"/>
  <c r="C14" i="2"/>
  <c r="D14" i="2"/>
  <c r="E14" i="2"/>
  <c r="B15" i="2"/>
  <c r="C15" i="2"/>
  <c r="D15" i="2"/>
  <c r="E15" i="2"/>
  <c r="B16" i="2"/>
  <c r="C16" i="2"/>
  <c r="D16" i="2"/>
  <c r="E16" i="2"/>
  <c r="B17" i="2"/>
  <c r="C17" i="2"/>
  <c r="D17" i="2"/>
  <c r="E17" i="2"/>
  <c r="B18" i="2"/>
  <c r="C18" i="2"/>
  <c r="D18" i="2"/>
  <c r="E18" i="2"/>
  <c r="B19" i="2"/>
  <c r="C19" i="2"/>
  <c r="D19" i="2"/>
  <c r="E19" i="2"/>
  <c r="B20" i="2"/>
  <c r="C20" i="2"/>
  <c r="D20" i="2"/>
  <c r="E20" i="2"/>
  <c r="D21" i="2" l="1"/>
  <c r="B21" i="2"/>
  <c r="C21" i="2"/>
  <c r="E21" i="2"/>
  <c r="F27" i="2"/>
  <c r="F28" i="2"/>
  <c r="F29" i="2"/>
  <c r="F30" i="2"/>
  <c r="F31" i="2"/>
  <c r="F32" i="2"/>
  <c r="F33" i="2"/>
  <c r="F34" i="2"/>
  <c r="F35" i="2"/>
  <c r="F41" i="2"/>
  <c r="F42" i="2"/>
  <c r="F43" i="2"/>
  <c r="F44" i="2"/>
  <c r="F45" i="2"/>
  <c r="F46" i="2"/>
  <c r="F47" i="2"/>
  <c r="F48" i="2"/>
  <c r="F49" i="2"/>
  <c r="F55" i="2"/>
  <c r="F56" i="2"/>
  <c r="F57" i="2"/>
  <c r="F58" i="2"/>
  <c r="F59" i="2"/>
  <c r="F60" i="2"/>
  <c r="F61" i="2"/>
  <c r="F62" i="2"/>
  <c r="F63" i="2"/>
  <c r="F83" i="2"/>
  <c r="F84" i="2"/>
  <c r="F85" i="2"/>
  <c r="F86" i="2"/>
  <c r="F87" i="2"/>
  <c r="F88" i="2"/>
  <c r="F89" i="2"/>
  <c r="F90" i="2"/>
  <c r="F91" i="2"/>
  <c r="F97" i="2"/>
  <c r="F98" i="2"/>
  <c r="F99" i="2"/>
  <c r="F100" i="2"/>
  <c r="F101" i="2"/>
  <c r="F102" i="2"/>
  <c r="F103" i="2"/>
  <c r="F104" i="2"/>
  <c r="F105" i="2"/>
  <c r="H20" i="2" l="1"/>
  <c r="H19" i="2"/>
  <c r="H18" i="2"/>
  <c r="H17" i="2"/>
  <c r="H16" i="2"/>
  <c r="H15" i="2"/>
  <c r="H14" i="2"/>
  <c r="H13" i="2"/>
  <c r="H12" i="2"/>
  <c r="H21" i="2" l="1"/>
  <c r="G105" i="2" l="1"/>
  <c r="G104" i="2"/>
  <c r="G103" i="2"/>
  <c r="G102" i="2"/>
  <c r="G101" i="2"/>
  <c r="G100" i="2"/>
  <c r="G99" i="2"/>
  <c r="G98" i="2"/>
  <c r="G97" i="2"/>
  <c r="G91" i="2"/>
  <c r="G90" i="2"/>
  <c r="G89" i="2"/>
  <c r="G88" i="2"/>
  <c r="G87" i="2"/>
  <c r="G86" i="2"/>
  <c r="G85" i="2"/>
  <c r="G84" i="2"/>
  <c r="G83" i="2"/>
  <c r="G77" i="2"/>
  <c r="G76" i="2"/>
  <c r="G75" i="2"/>
  <c r="G74" i="2"/>
  <c r="G73" i="2"/>
  <c r="G72" i="2"/>
  <c r="G71" i="2"/>
  <c r="G70" i="2"/>
  <c r="G69" i="2"/>
  <c r="G63" i="2"/>
  <c r="G62" i="2"/>
  <c r="G61" i="2"/>
  <c r="G60" i="2"/>
  <c r="G59" i="2"/>
  <c r="G58" i="2"/>
  <c r="G57" i="2"/>
  <c r="G56" i="2"/>
  <c r="G55" i="2"/>
  <c r="G49" i="2"/>
  <c r="G48" i="2"/>
  <c r="G47" i="2"/>
  <c r="G46" i="2"/>
  <c r="G45" i="2"/>
  <c r="G44" i="2"/>
  <c r="G43" i="2"/>
  <c r="G42" i="2"/>
  <c r="G41" i="2"/>
  <c r="G35" i="2"/>
  <c r="G34" i="2"/>
  <c r="G33" i="2"/>
  <c r="G32" i="2"/>
  <c r="G31" i="2"/>
  <c r="G30" i="2"/>
  <c r="G29" i="2"/>
  <c r="G28" i="2"/>
  <c r="G27" i="2"/>
  <c r="G64" i="2" l="1"/>
  <c r="G106" i="2"/>
  <c r="G92" i="2"/>
  <c r="G78" i="2"/>
  <c r="G50" i="2"/>
  <c r="G36" i="2"/>
  <c r="I98" i="2"/>
  <c r="I99" i="2"/>
  <c r="I100" i="2"/>
  <c r="I101" i="2"/>
  <c r="I102" i="2"/>
  <c r="I103" i="2"/>
  <c r="I104" i="2"/>
  <c r="I105" i="2"/>
  <c r="I97" i="2"/>
  <c r="I84" i="2"/>
  <c r="I85" i="2"/>
  <c r="I86" i="2"/>
  <c r="I87" i="2"/>
  <c r="I88" i="2"/>
  <c r="I89" i="2"/>
  <c r="I90" i="2"/>
  <c r="I91" i="2"/>
  <c r="I83" i="2"/>
  <c r="I70" i="2"/>
  <c r="I71" i="2"/>
  <c r="I72" i="2"/>
  <c r="I73" i="2"/>
  <c r="I74" i="2"/>
  <c r="I75" i="2"/>
  <c r="I76" i="2"/>
  <c r="I77" i="2"/>
  <c r="I69" i="2"/>
  <c r="I56" i="2"/>
  <c r="I57" i="2"/>
  <c r="I58" i="2"/>
  <c r="I59" i="2"/>
  <c r="I60" i="2"/>
  <c r="I61" i="2"/>
  <c r="I62" i="2"/>
  <c r="I63" i="2"/>
  <c r="I55" i="2"/>
  <c r="I42" i="2"/>
  <c r="I43" i="2"/>
  <c r="I44" i="2"/>
  <c r="I45" i="2"/>
  <c r="I46" i="2"/>
  <c r="I47" i="2"/>
  <c r="I48" i="2"/>
  <c r="I49" i="2"/>
  <c r="I41" i="2"/>
  <c r="I28" i="2"/>
  <c r="I29" i="2"/>
  <c r="I30" i="2"/>
  <c r="I31" i="2"/>
  <c r="I32" i="2"/>
  <c r="I33" i="2"/>
  <c r="I34" i="2"/>
  <c r="I35" i="2"/>
  <c r="I27" i="2"/>
  <c r="F13" i="2"/>
  <c r="F14" i="2"/>
  <c r="F15" i="2"/>
  <c r="F16" i="2"/>
  <c r="F17" i="2"/>
  <c r="F18" i="2"/>
  <c r="F19" i="2"/>
  <c r="F20" i="2"/>
  <c r="F12" i="2"/>
  <c r="I106" i="2" l="1"/>
  <c r="I36" i="2"/>
  <c r="I92" i="2"/>
  <c r="I78" i="2"/>
  <c r="I64" i="2"/>
  <c r="I50" i="2"/>
  <c r="F21" i="2"/>
  <c r="I17" i="2"/>
  <c r="I20" i="2" l="1"/>
  <c r="I15" i="2"/>
  <c r="I18" i="2"/>
  <c r="I16" i="2"/>
  <c r="I13" i="2"/>
  <c r="I19" i="2"/>
  <c r="I14" i="2"/>
  <c r="I12" i="2"/>
  <c r="I21" i="2" l="1"/>
  <c r="G19" i="2"/>
  <c r="G16" i="2"/>
  <c r="G17" i="2"/>
  <c r="G15" i="2"/>
  <c r="G18" i="2"/>
  <c r="G12" i="2"/>
  <c r="G14" i="2"/>
  <c r="G20" i="2"/>
  <c r="G13" i="2"/>
  <c r="G21" i="2" l="1"/>
</calcChain>
</file>

<file path=xl/sharedStrings.xml><?xml version="1.0" encoding="utf-8"?>
<sst xmlns="http://schemas.openxmlformats.org/spreadsheetml/2006/main" count="160" uniqueCount="33">
  <si>
    <t>Alla fondtyper</t>
  </si>
  <si>
    <t>Kvartal 1</t>
  </si>
  <si>
    <t>Kvartal 2</t>
  </si>
  <si>
    <t>Nettosparande</t>
  </si>
  <si>
    <t>Fondförmögenhet</t>
  </si>
  <si>
    <t>fördelning %</t>
  </si>
  <si>
    <t>%</t>
  </si>
  <si>
    <t>IPS</t>
  </si>
  <si>
    <t>Fondförsäkring</t>
  </si>
  <si>
    <t>Hushållens ideella org.</t>
  </si>
  <si>
    <t>Svenska företag</t>
  </si>
  <si>
    <t>Övriga</t>
  </si>
  <si>
    <t>TOTALT</t>
  </si>
  <si>
    <t>Aktiefonder</t>
  </si>
  <si>
    <t>Blandfonder</t>
  </si>
  <si>
    <t>Övriga fonder</t>
  </si>
  <si>
    <t>Hedgefonder</t>
  </si>
  <si>
    <t xml:space="preserve"> </t>
  </si>
  <si>
    <t>Fondförm.</t>
  </si>
  <si>
    <t>Hushållens direktsparande</t>
  </si>
  <si>
    <t>ISK</t>
  </si>
  <si>
    <t>PPM</t>
  </si>
  <si>
    <t>Långa räntefonder</t>
  </si>
  <si>
    <t>Korta räntefonder</t>
  </si>
  <si>
    <t>summa</t>
  </si>
  <si>
    <t>Kvartal 3</t>
  </si>
  <si>
    <t>Kvartal 4</t>
  </si>
  <si>
    <t>Nettosparande i fonder samt fondförmögenhet efter kategorier* 2025 (MSEK)</t>
  </si>
  <si>
    <t>Ofördelat förvaltarregistrerat</t>
  </si>
  <si>
    <t xml:space="preserve">*Syftet med rapporten är att försöka visa hur fondsparandet är fördelat mellan olika kategorier av sparande (direkt i fonder, via ISK, försäkringsskal m.m.). </t>
  </si>
  <si>
    <t xml:space="preserve">Observera att fördelningen på kategorier görs utifrån fondbolagens rapportering kompletterad med information från distributörer (vilket är möjligt när fondbolag </t>
  </si>
  <si>
    <t xml:space="preserve">och distributör ingår i samma koncern). Under kategorin ”Ofördelat förvaltarregistrerat” redovisas fondsparandet för de fall fondbolag säljer fonder via en extern </t>
  </si>
  <si>
    <t>distributör (finansiellt företag där fondbolaget ej kan se underliggande sparkategorier).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</si>
</sst>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Verdana"/>
      <family val="2"/>
    </font>
    <font>
      <b/>
      <sz val="8"/>
      <name val="Times New Roman"/>
      <family val="1"/>
    </font>
    <font>
      <b/>
      <sz val="8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1" fillId="2" borderId="4" xfId="0" applyFont="1" applyFill="1" applyBorder="1"/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/>
    <xf numFmtId="1" fontId="3" fillId="0" borderId="8" xfId="0" applyNumberFormat="1" applyFont="1" applyBorder="1"/>
    <xf numFmtId="3" fontId="3" fillId="0" borderId="7" xfId="0" applyNumberFormat="1" applyFont="1" applyBorder="1"/>
    <xf numFmtId="0" fontId="3" fillId="2" borderId="9" xfId="0" applyFont="1" applyFill="1" applyBorder="1"/>
    <xf numFmtId="0" fontId="3" fillId="2" borderId="10" xfId="0" applyFont="1" applyFill="1" applyBorder="1"/>
    <xf numFmtId="3" fontId="3" fillId="0" borderId="10" xfId="0" applyNumberFormat="1" applyFont="1" applyBorder="1"/>
    <xf numFmtId="0" fontId="3" fillId="2" borderId="4" xfId="0" applyFont="1" applyFill="1" applyBorder="1"/>
    <xf numFmtId="1" fontId="3" fillId="0" borderId="11" xfId="0" applyNumberFormat="1" applyFont="1" applyFill="1" applyBorder="1"/>
    <xf numFmtId="3" fontId="3" fillId="0" borderId="4" xfId="0" applyNumberFormat="1" applyFont="1" applyFill="1" applyBorder="1"/>
    <xf numFmtId="0" fontId="1" fillId="0" borderId="12" xfId="0" applyFont="1" applyBorder="1"/>
    <xf numFmtId="0" fontId="1" fillId="0" borderId="13" xfId="0" applyFont="1" applyBorder="1"/>
    <xf numFmtId="0" fontId="1" fillId="0" borderId="0" xfId="0" applyFont="1" applyBorder="1"/>
    <xf numFmtId="3" fontId="1" fillId="0" borderId="7" xfId="0" applyNumberFormat="1" applyFont="1" applyBorder="1"/>
    <xf numFmtId="3" fontId="1" fillId="0" borderId="14" xfId="0" applyNumberFormat="1" applyFont="1" applyBorder="1"/>
    <xf numFmtId="3" fontId="3" fillId="0" borderId="14" xfId="0" applyNumberFormat="1" applyFont="1" applyBorder="1"/>
    <xf numFmtId="3" fontId="1" fillId="0" borderId="10" xfId="0" applyNumberFormat="1" applyFont="1" applyBorder="1"/>
    <xf numFmtId="3" fontId="3" fillId="0" borderId="5" xfId="0" applyNumberFormat="1" applyFont="1" applyBorder="1"/>
    <xf numFmtId="14" fontId="3" fillId="2" borderId="5" xfId="0" applyNumberFormat="1" applyFont="1" applyFill="1" applyBorder="1" applyAlignment="1">
      <alignment horizontal="right"/>
    </xf>
    <xf numFmtId="0" fontId="4" fillId="0" borderId="0" xfId="0" applyFont="1"/>
    <xf numFmtId="3" fontId="1" fillId="0" borderId="15" xfId="0" applyNumberFormat="1" applyFont="1" applyBorder="1"/>
    <xf numFmtId="3" fontId="1" fillId="0" borderId="5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1</xdr:col>
      <xdr:colOff>476250</xdr:colOff>
      <xdr:row>4</xdr:row>
      <xdr:rowOff>104775</xdr:rowOff>
    </xdr:to>
    <xdr:pic>
      <xdr:nvPicPr>
        <xdr:cNvPr id="2099" name="Bildobjekt 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3825"/>
          <a:ext cx="2333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1"/>
  <sheetViews>
    <sheetView tabSelected="1" zoomScaleNormal="100" zoomScaleSheetLayoutView="100" workbookViewId="0">
      <selection activeCell="A6" sqref="A6"/>
    </sheetView>
  </sheetViews>
  <sheetFormatPr defaultColWidth="9.140625" defaultRowHeight="10.5" x14ac:dyDescent="0.15"/>
  <cols>
    <col min="1" max="1" width="30.42578125" style="1" customWidth="1"/>
    <col min="2" max="2" width="11.5703125" style="1" customWidth="1"/>
    <col min="3" max="5" width="11.42578125" style="1" customWidth="1"/>
    <col min="6" max="6" width="15.5703125" style="1" customWidth="1"/>
    <col min="7" max="7" width="14.5703125" style="1" hidden="1" customWidth="1"/>
    <col min="8" max="8" width="18.42578125" style="1" customWidth="1"/>
    <col min="9" max="9" width="12.85546875" style="1" customWidth="1"/>
    <col min="10" max="16384" width="9.140625" style="1"/>
  </cols>
  <sheetData>
    <row r="1" spans="1:14" ht="10.5" customHeight="1" x14ac:dyDescent="0.15"/>
    <row r="2" spans="1:14" ht="10.5" customHeight="1" x14ac:dyDescent="0.15"/>
    <row r="3" spans="1:14" ht="10.5" customHeight="1" x14ac:dyDescent="0.15">
      <c r="A3" s="2" t="s">
        <v>17</v>
      </c>
    </row>
    <row r="4" spans="1:14" ht="10.5" customHeight="1" x14ac:dyDescent="0.15">
      <c r="A4" s="2"/>
    </row>
    <row r="5" spans="1:14" ht="10.5" customHeight="1" x14ac:dyDescent="0.15">
      <c r="A5" s="2"/>
    </row>
    <row r="6" spans="1:14" ht="10.5" customHeight="1" x14ac:dyDescent="0.15">
      <c r="A6" s="2"/>
      <c r="B6" s="2"/>
    </row>
    <row r="7" spans="1:14" ht="12.75" x14ac:dyDescent="0.2">
      <c r="A7" s="30" t="s">
        <v>27</v>
      </c>
      <c r="B7" s="2"/>
    </row>
    <row r="8" spans="1:14" ht="6" customHeight="1" x14ac:dyDescent="0.15"/>
    <row r="9" spans="1:14" ht="12" customHeight="1" x14ac:dyDescent="0.15">
      <c r="A9" s="3" t="s">
        <v>0</v>
      </c>
    </row>
    <row r="10" spans="1:14" ht="12" customHeight="1" x14ac:dyDescent="0.15">
      <c r="A10" s="4"/>
      <c r="B10" s="5" t="s">
        <v>1</v>
      </c>
      <c r="C10" s="5" t="s">
        <v>2</v>
      </c>
      <c r="D10" s="5" t="s">
        <v>25</v>
      </c>
      <c r="E10" s="5" t="s">
        <v>26</v>
      </c>
      <c r="F10" s="6" t="s">
        <v>3</v>
      </c>
      <c r="G10" s="7" t="s">
        <v>3</v>
      </c>
      <c r="H10" s="6" t="s">
        <v>4</v>
      </c>
      <c r="I10" s="5" t="s">
        <v>18</v>
      </c>
    </row>
    <row r="11" spans="1:14" ht="12" customHeight="1" x14ac:dyDescent="0.15">
      <c r="A11" s="8"/>
      <c r="B11" s="9"/>
      <c r="C11" s="9"/>
      <c r="D11" s="10"/>
      <c r="E11" s="10"/>
      <c r="F11" s="10" t="s">
        <v>24</v>
      </c>
      <c r="G11" s="11" t="s">
        <v>5</v>
      </c>
      <c r="H11" s="29">
        <v>46022</v>
      </c>
      <c r="I11" s="9" t="s">
        <v>6</v>
      </c>
    </row>
    <row r="12" spans="1:14" ht="12" customHeight="1" x14ac:dyDescent="0.15">
      <c r="A12" s="12" t="s">
        <v>19</v>
      </c>
      <c r="B12" s="24">
        <f>+B27+B41+B55+B69+B83+B97</f>
        <v>-4445.2866666666678</v>
      </c>
      <c r="C12" s="24">
        <f t="shared" ref="C12:E12" si="0">+C27+C41+C55+C69+C83+C97</f>
        <v>1534.1233333333275</v>
      </c>
      <c r="D12" s="24">
        <f t="shared" si="0"/>
        <v>-732.2253218634545</v>
      </c>
      <c r="E12" s="24">
        <f t="shared" si="0"/>
        <v>2800.7942889099932</v>
      </c>
      <c r="F12" s="26">
        <f>SUM(B12:E12)</f>
        <v>-842.59436628680169</v>
      </c>
      <c r="G12" s="13">
        <f t="shared" ref="G12:G20" si="1">F12/$F$21*100</f>
        <v>-0.41640159127494059</v>
      </c>
      <c r="H12" s="24">
        <f>+H27+H41+H55+H69+H83+H97</f>
        <v>628732.56566742528</v>
      </c>
      <c r="I12" s="14">
        <f>H12/$H$21*100</f>
        <v>7.1946185885485585</v>
      </c>
      <c r="K12" s="33"/>
      <c r="L12" s="33"/>
      <c r="M12" s="33"/>
      <c r="N12" s="33"/>
    </row>
    <row r="13" spans="1:14" ht="12" customHeight="1" x14ac:dyDescent="0.15">
      <c r="A13" s="12" t="s">
        <v>20</v>
      </c>
      <c r="B13" s="24">
        <f t="shared" ref="B13:C20" si="2">+B28+B42+B56+B70+B84+B98</f>
        <v>17585.268333333337</v>
      </c>
      <c r="C13" s="24">
        <f t="shared" si="2"/>
        <v>8558.4983333333312</v>
      </c>
      <c r="D13" s="24">
        <f t="shared" ref="D13:E13" si="3">+D28+D42+D56+D70+D84+D98</f>
        <v>12888.308440711317</v>
      </c>
      <c r="E13" s="24">
        <f t="shared" si="3"/>
        <v>14300.396185650005</v>
      </c>
      <c r="F13" s="26">
        <f t="shared" ref="F13:F20" si="4">SUM(B13:E13)</f>
        <v>53332.471293027986</v>
      </c>
      <c r="G13" s="13">
        <f t="shared" si="1"/>
        <v>26.356366481428495</v>
      </c>
      <c r="H13" s="24">
        <f t="shared" ref="H13" si="5">+H28+H42+H56+H70+H84+H98</f>
        <v>860084.68349414889</v>
      </c>
      <c r="I13" s="14">
        <f>H13/$H$21*100</f>
        <v>9.841992588731447</v>
      </c>
      <c r="K13" s="33"/>
      <c r="L13" s="33"/>
      <c r="M13" s="33"/>
      <c r="N13" s="33"/>
    </row>
    <row r="14" spans="1:14" ht="12" customHeight="1" x14ac:dyDescent="0.15">
      <c r="A14" s="12" t="s">
        <v>7</v>
      </c>
      <c r="B14" s="24">
        <f t="shared" si="2"/>
        <v>-1459.8258333333335</v>
      </c>
      <c r="C14" s="24">
        <f t="shared" si="2"/>
        <v>-1224.4558333333334</v>
      </c>
      <c r="D14" s="24">
        <f t="shared" ref="D14:E14" si="6">+D29+D43+D57+D71+D85+D99</f>
        <v>-960.70204214785349</v>
      </c>
      <c r="E14" s="24">
        <f t="shared" si="6"/>
        <v>-1864.687988040351</v>
      </c>
      <c r="F14" s="26">
        <f t="shared" si="4"/>
        <v>-5509.6716968548717</v>
      </c>
      <c r="G14" s="13">
        <f t="shared" si="1"/>
        <v>-2.7228238803485665</v>
      </c>
      <c r="H14" s="24">
        <f t="shared" ref="H14" si="7">+H29+H43+H57+H71+H85+H99</f>
        <v>177034.49335389744</v>
      </c>
      <c r="I14" s="14">
        <f>H14/$H$21*100</f>
        <v>2.0258146726440782</v>
      </c>
      <c r="K14" s="33"/>
      <c r="L14" s="33"/>
      <c r="M14" s="33"/>
      <c r="N14" s="33"/>
    </row>
    <row r="15" spans="1:14" ht="12" customHeight="1" x14ac:dyDescent="0.15">
      <c r="A15" s="12" t="s">
        <v>8</v>
      </c>
      <c r="B15" s="24">
        <f t="shared" si="2"/>
        <v>8627.239999999998</v>
      </c>
      <c r="C15" s="24">
        <f t="shared" si="2"/>
        <v>16238.200000000004</v>
      </c>
      <c r="D15" s="24">
        <f t="shared" ref="D15:E15" si="8">+D30+D44+D58+D72+D86+D100</f>
        <v>16686.639999999996</v>
      </c>
      <c r="E15" s="24">
        <f t="shared" si="8"/>
        <v>13967.500000000002</v>
      </c>
      <c r="F15" s="26">
        <f t="shared" si="4"/>
        <v>55519.58</v>
      </c>
      <c r="G15" s="13">
        <f t="shared" si="1"/>
        <v>27.437213425478006</v>
      </c>
      <c r="H15" s="24">
        <f t="shared" ref="H15" si="9">+H30+H44+H58+H72+H86+H100</f>
        <v>2216419.7600000002</v>
      </c>
      <c r="I15" s="14">
        <f>H15/$H$21*100</f>
        <v>25.362603555288555</v>
      </c>
    </row>
    <row r="16" spans="1:14" ht="12" customHeight="1" x14ac:dyDescent="0.15">
      <c r="A16" s="12" t="s">
        <v>21</v>
      </c>
      <c r="B16" s="24">
        <f t="shared" si="2"/>
        <v>-4406.1099999999979</v>
      </c>
      <c r="C16" s="24">
        <f t="shared" si="2"/>
        <v>-449.37000000000006</v>
      </c>
      <c r="D16" s="24">
        <f t="shared" ref="D16:E16" si="10">+D31+D45+D59+D73+D87+D101</f>
        <v>-10236.239999999998</v>
      </c>
      <c r="E16" s="24">
        <f t="shared" si="10"/>
        <v>44651.990000000005</v>
      </c>
      <c r="F16" s="26">
        <f t="shared" si="4"/>
        <v>29560.270000000011</v>
      </c>
      <c r="G16" s="13">
        <f t="shared" si="1"/>
        <v>14.608385670510385</v>
      </c>
      <c r="H16" s="24">
        <f t="shared" ref="H16" si="11">+H31+H45+H59+H73+H87+H101</f>
        <v>2859093.89</v>
      </c>
      <c r="I16" s="14">
        <f t="shared" ref="I16:I17" si="12">H16/$H$21*100</f>
        <v>32.716756170508866</v>
      </c>
      <c r="L16" s="33"/>
    </row>
    <row r="17" spans="1:14" ht="12" customHeight="1" x14ac:dyDescent="0.15">
      <c r="A17" s="12" t="s">
        <v>28</v>
      </c>
      <c r="B17" s="24">
        <f t="shared" si="2"/>
        <v>-3783.0758333333333</v>
      </c>
      <c r="C17" s="24">
        <f t="shared" si="2"/>
        <v>-1490.0958333333333</v>
      </c>
      <c r="D17" s="24">
        <f t="shared" ref="D17:E17" si="13">+D32+D46+D60+D74+D88+D102</f>
        <v>9765.4838410999928</v>
      </c>
      <c r="E17" s="24">
        <f t="shared" si="13"/>
        <v>3491.4159101203604</v>
      </c>
      <c r="F17" s="26">
        <f t="shared" si="4"/>
        <v>7983.7280845536861</v>
      </c>
      <c r="G17" s="13">
        <f t="shared" si="1"/>
        <v>3.9454774583468062</v>
      </c>
      <c r="H17" s="24">
        <f t="shared" ref="H17" si="14">+H32+H46+H60+H74+H88+H102</f>
        <v>894816.96356120985</v>
      </c>
      <c r="I17" s="14">
        <f t="shared" si="12"/>
        <v>10.239435828414582</v>
      </c>
      <c r="K17" s="33"/>
      <c r="M17" s="33"/>
      <c r="N17" s="33"/>
    </row>
    <row r="18" spans="1:14" ht="12" customHeight="1" x14ac:dyDescent="0.15">
      <c r="A18" s="12" t="s">
        <v>9</v>
      </c>
      <c r="B18" s="24">
        <f t="shared" si="2"/>
        <v>1171.4100000000001</v>
      </c>
      <c r="C18" s="24">
        <f t="shared" si="2"/>
        <v>165.90000000000049</v>
      </c>
      <c r="D18" s="24">
        <f t="shared" ref="D18:E18" si="15">+D33+D47+D61+D75+D89+D103</f>
        <v>763.54000000000008</v>
      </c>
      <c r="E18" s="24">
        <f t="shared" si="15"/>
        <v>474.92000000000024</v>
      </c>
      <c r="F18" s="26">
        <f t="shared" si="4"/>
        <v>2575.7700000000009</v>
      </c>
      <c r="G18" s="13">
        <f t="shared" si="1"/>
        <v>1.2729194137445474</v>
      </c>
      <c r="H18" s="24">
        <f t="shared" ref="H18" si="16">+H33+H47+H61+H75+H89+H103</f>
        <v>139669.23000000001</v>
      </c>
      <c r="I18" s="14">
        <f>H18/$H$21*100</f>
        <v>1.5982420718728907</v>
      </c>
    </row>
    <row r="19" spans="1:14" ht="12" customHeight="1" x14ac:dyDescent="0.15">
      <c r="A19" s="12" t="s">
        <v>10</v>
      </c>
      <c r="B19" s="24">
        <f t="shared" si="2"/>
        <v>13756.809999999983</v>
      </c>
      <c r="C19" s="24">
        <f t="shared" si="2"/>
        <v>29926.960000000003</v>
      </c>
      <c r="D19" s="24">
        <f t="shared" ref="D19:E19" si="17">+D34+D48+D62+D76+D90+D104</f>
        <v>1352.3650821999804</v>
      </c>
      <c r="E19" s="24">
        <f t="shared" si="17"/>
        <v>8269.8316033600058</v>
      </c>
      <c r="F19" s="26">
        <f t="shared" si="4"/>
        <v>53305.966685559979</v>
      </c>
      <c r="G19" s="13">
        <f t="shared" si="1"/>
        <v>26.343268173194566</v>
      </c>
      <c r="H19" s="24">
        <f t="shared" ref="H19" si="18">+H34+H48+H62+H76+H90+H104</f>
        <v>781962.00392331835</v>
      </c>
      <c r="I19" s="14">
        <f>H19/$H$21*100</f>
        <v>8.9480308101954993</v>
      </c>
    </row>
    <row r="20" spans="1:14" ht="12" customHeight="1" x14ac:dyDescent="0.15">
      <c r="A20" s="16" t="s">
        <v>11</v>
      </c>
      <c r="B20" s="27">
        <f t="shared" si="2"/>
        <v>4649.5899999999947</v>
      </c>
      <c r="C20" s="27">
        <f t="shared" si="2"/>
        <v>1574.450000000003</v>
      </c>
      <c r="D20" s="27">
        <f t="shared" ref="D20:E20" si="19">+D35+D49+D63+D77+D91+D105</f>
        <v>804.09999999999729</v>
      </c>
      <c r="E20" s="27">
        <f t="shared" si="19"/>
        <v>-602.27999999999508</v>
      </c>
      <c r="F20" s="28">
        <f t="shared" si="4"/>
        <v>6425.86</v>
      </c>
      <c r="G20" s="13">
        <f t="shared" si="1"/>
        <v>3.1755948489207242</v>
      </c>
      <c r="H20" s="27">
        <f t="shared" ref="H20" si="20">+H35+H49+H63+H77+H91+H105</f>
        <v>181114.79000000004</v>
      </c>
      <c r="I20" s="17">
        <f>H20/$H$21*100</f>
        <v>2.0725057137955405</v>
      </c>
    </row>
    <row r="21" spans="1:14" ht="12" customHeight="1" x14ac:dyDescent="0.15">
      <c r="A21" s="18" t="s">
        <v>12</v>
      </c>
      <c r="B21" s="20">
        <f>SUM(B12:B20)</f>
        <v>31696.019999999982</v>
      </c>
      <c r="C21" s="20">
        <f t="shared" ref="C21:D21" si="21">SUM(C12:C20)</f>
        <v>54834.210000000006</v>
      </c>
      <c r="D21" s="20">
        <f t="shared" si="21"/>
        <v>30331.269999999979</v>
      </c>
      <c r="E21" s="20">
        <f>SUM(E12:E20)</f>
        <v>85489.88</v>
      </c>
      <c r="F21" s="20">
        <f>SUM(B21:E21)</f>
        <v>202351.37999999995</v>
      </c>
      <c r="G21" s="19">
        <f t="shared" ref="G21" si="22">SUM(G12:G20)</f>
        <v>100.00000000000003</v>
      </c>
      <c r="H21" s="20">
        <f>SUM(H12:H20)</f>
        <v>8738928.379999999</v>
      </c>
      <c r="I21" s="20">
        <f>SUM(I12:I20)</f>
        <v>100.00000000000003</v>
      </c>
    </row>
    <row r="22" spans="1:14" ht="12" customHeight="1" thickBot="1" x14ac:dyDescent="0.2">
      <c r="A22" s="21"/>
      <c r="B22" s="21"/>
      <c r="C22" s="21"/>
      <c r="D22" s="21"/>
      <c r="E22" s="21"/>
      <c r="F22" s="21"/>
      <c r="G22" s="21"/>
      <c r="H22" s="21"/>
      <c r="I22" s="22"/>
    </row>
    <row r="23" spans="1:14" ht="10.5" customHeight="1" x14ac:dyDescent="0.15">
      <c r="A23" s="23"/>
      <c r="B23" s="23"/>
      <c r="C23" s="23"/>
      <c r="D23" s="23"/>
      <c r="E23" s="23"/>
      <c r="F23" s="23"/>
      <c r="G23" s="23"/>
      <c r="H23" s="23"/>
    </row>
    <row r="24" spans="1:14" ht="12" customHeight="1" x14ac:dyDescent="0.15">
      <c r="A24" s="3" t="s">
        <v>13</v>
      </c>
    </row>
    <row r="25" spans="1:14" ht="12" customHeight="1" x14ac:dyDescent="0.15">
      <c r="A25" s="4"/>
      <c r="B25" s="5" t="s">
        <v>1</v>
      </c>
      <c r="C25" s="5" t="s">
        <v>2</v>
      </c>
      <c r="D25" s="5" t="s">
        <v>25</v>
      </c>
      <c r="E25" s="5" t="s">
        <v>26</v>
      </c>
      <c r="F25" s="6" t="s">
        <v>3</v>
      </c>
      <c r="G25" s="7" t="s">
        <v>3</v>
      </c>
      <c r="H25" s="6" t="s">
        <v>4</v>
      </c>
      <c r="I25" s="5" t="s">
        <v>18</v>
      </c>
    </row>
    <row r="26" spans="1:14" ht="12" customHeight="1" x14ac:dyDescent="0.15">
      <c r="A26" s="8"/>
      <c r="B26" s="9"/>
      <c r="C26" s="9"/>
      <c r="D26" s="10"/>
      <c r="E26" s="10"/>
      <c r="F26" s="10" t="s">
        <v>24</v>
      </c>
      <c r="G26" s="11" t="s">
        <v>5</v>
      </c>
      <c r="H26" s="29">
        <f>H11</f>
        <v>46022</v>
      </c>
      <c r="I26" s="9" t="s">
        <v>6</v>
      </c>
    </row>
    <row r="27" spans="1:14" ht="12" customHeight="1" x14ac:dyDescent="0.15">
      <c r="A27" s="12" t="s">
        <v>19</v>
      </c>
      <c r="B27" s="24">
        <v>-3140.8925000000017</v>
      </c>
      <c r="C27" s="24">
        <v>-4675.2825000000012</v>
      </c>
      <c r="D27" s="25">
        <v>-2926.7498568531773</v>
      </c>
      <c r="E27" s="25">
        <v>-1765.1245879100097</v>
      </c>
      <c r="F27" s="26">
        <f>SUM(B27:E27)</f>
        <v>-12508.04944476319</v>
      </c>
      <c r="G27" s="13">
        <f t="shared" ref="G27:G35" si="23">F27/$F$36*100</f>
        <v>-12.234481543654457</v>
      </c>
      <c r="H27" s="25">
        <v>424191.91251440631</v>
      </c>
      <c r="I27" s="14">
        <f>H27/$H$36*100</f>
        <v>7.1529818925118711</v>
      </c>
    </row>
    <row r="28" spans="1:14" ht="12" customHeight="1" x14ac:dyDescent="0.15">
      <c r="A28" s="15" t="s">
        <v>20</v>
      </c>
      <c r="B28" s="24">
        <v>11190.526666666672</v>
      </c>
      <c r="C28" s="24">
        <v>6512.3866666666654</v>
      </c>
      <c r="D28" s="25">
        <v>7980.0241838799375</v>
      </c>
      <c r="E28" s="25">
        <v>7391.9393858300027</v>
      </c>
      <c r="F28" s="26">
        <f t="shared" ref="F28:F35" si="24">SUM(B28:E28)</f>
        <v>33074.876903043274</v>
      </c>
      <c r="G28" s="13">
        <f t="shared" si="23"/>
        <v>32.351484763145436</v>
      </c>
      <c r="H28" s="25">
        <v>443197.16648552631</v>
      </c>
      <c r="I28" s="14">
        <f t="shared" ref="I28:I35" si="25">H28/$H$36*100</f>
        <v>7.4734600381516563</v>
      </c>
    </row>
    <row r="29" spans="1:14" ht="12" customHeight="1" x14ac:dyDescent="0.15">
      <c r="A29" s="15" t="s">
        <v>7</v>
      </c>
      <c r="B29" s="24">
        <v>-1228.1558333333335</v>
      </c>
      <c r="C29" s="24">
        <v>-1019.7958333333336</v>
      </c>
      <c r="D29" s="25">
        <v>-794.05023472675157</v>
      </c>
      <c r="E29" s="25">
        <v>-1629.3917663902621</v>
      </c>
      <c r="F29" s="26">
        <f t="shared" si="24"/>
        <v>-4671.3936677836809</v>
      </c>
      <c r="G29" s="13">
        <f t="shared" si="23"/>
        <v>-4.5692239916409916</v>
      </c>
      <c r="H29" s="25">
        <v>105252.19883898422</v>
      </c>
      <c r="I29" s="14">
        <f t="shared" si="25"/>
        <v>1.7748265589970305</v>
      </c>
    </row>
    <row r="30" spans="1:14" ht="10.5" customHeight="1" x14ac:dyDescent="0.15">
      <c r="A30" s="15" t="s">
        <v>8</v>
      </c>
      <c r="B30" s="24">
        <v>4639.7299999999959</v>
      </c>
      <c r="C30" s="24">
        <v>22749.82</v>
      </c>
      <c r="D30" s="25">
        <v>21011.21</v>
      </c>
      <c r="E30" s="25">
        <v>7368.1100000000006</v>
      </c>
      <c r="F30" s="26">
        <f t="shared" si="24"/>
        <v>55768.869999999995</v>
      </c>
      <c r="G30" s="13">
        <f t="shared" si="23"/>
        <v>54.549129641562786</v>
      </c>
      <c r="H30" s="25">
        <v>1467277.16</v>
      </c>
      <c r="I30" s="14">
        <f t="shared" si="25"/>
        <v>24.742119420817108</v>
      </c>
    </row>
    <row r="31" spans="1:14" ht="12" customHeight="1" x14ac:dyDescent="0.15">
      <c r="A31" s="15" t="s">
        <v>21</v>
      </c>
      <c r="B31" s="24">
        <v>-5457.5599999999977</v>
      </c>
      <c r="C31" s="24">
        <v>-2093.2299999999996</v>
      </c>
      <c r="D31" s="25">
        <v>-6748.3599999999988</v>
      </c>
      <c r="E31" s="25">
        <v>32451.96</v>
      </c>
      <c r="F31" s="26">
        <f t="shared" si="24"/>
        <v>18152.810000000005</v>
      </c>
      <c r="G31" s="13">
        <f t="shared" si="23"/>
        <v>17.755783576906932</v>
      </c>
      <c r="H31" s="25">
        <v>2222430.5099999998</v>
      </c>
      <c r="I31" s="14">
        <f t="shared" si="25"/>
        <v>37.475974261664007</v>
      </c>
    </row>
    <row r="32" spans="1:14" ht="12" customHeight="1" x14ac:dyDescent="0.15">
      <c r="A32" s="12" t="s">
        <v>28</v>
      </c>
      <c r="B32" s="24">
        <v>-9418.8383333333331</v>
      </c>
      <c r="C32" s="24">
        <v>-1353.7783333333355</v>
      </c>
      <c r="D32" s="25">
        <v>6949.1181415299943</v>
      </c>
      <c r="E32" s="25">
        <v>716.09323951027909</v>
      </c>
      <c r="F32" s="26">
        <f t="shared" si="24"/>
        <v>-3107.4052856263952</v>
      </c>
      <c r="G32" s="13">
        <f t="shared" si="23"/>
        <v>-3.0394421435204211</v>
      </c>
      <c r="H32" s="25">
        <v>656430.68395293853</v>
      </c>
      <c r="I32" s="14">
        <f t="shared" si="25"/>
        <v>11.069133233050705</v>
      </c>
    </row>
    <row r="33" spans="1:9" ht="12" customHeight="1" x14ac:dyDescent="0.15">
      <c r="A33" s="15" t="s">
        <v>9</v>
      </c>
      <c r="B33" s="24">
        <v>-320.98999999999978</v>
      </c>
      <c r="C33" s="24">
        <v>-450.95999999999958</v>
      </c>
      <c r="D33" s="25">
        <v>18.920000000000073</v>
      </c>
      <c r="E33" s="25">
        <v>687.37000000000035</v>
      </c>
      <c r="F33" s="26">
        <f t="shared" si="24"/>
        <v>-65.659999999998945</v>
      </c>
      <c r="G33" s="13">
        <f t="shared" si="23"/>
        <v>-6.4223927296087502E-2</v>
      </c>
      <c r="H33" s="25">
        <v>65796.009999999995</v>
      </c>
      <c r="I33" s="14">
        <f t="shared" si="25"/>
        <v>1.1094923176159006</v>
      </c>
    </row>
    <row r="34" spans="1:9" ht="12" customHeight="1" x14ac:dyDescent="0.15">
      <c r="A34" s="15" t="s">
        <v>10</v>
      </c>
      <c r="B34" s="24">
        <v>5290.2999999999884</v>
      </c>
      <c r="C34" s="24">
        <v>5756.8400000000111</v>
      </c>
      <c r="D34" s="25">
        <v>-353.44223383001372</v>
      </c>
      <c r="E34" s="25">
        <v>1237.8437289600042</v>
      </c>
      <c r="F34" s="26">
        <f t="shared" si="24"/>
        <v>11931.54149512999</v>
      </c>
      <c r="G34" s="13">
        <f t="shared" si="23"/>
        <v>11.670582599961802</v>
      </c>
      <c r="H34" s="25">
        <v>452093.83820814453</v>
      </c>
      <c r="I34" s="14">
        <f t="shared" si="25"/>
        <v>7.6234811249712902</v>
      </c>
    </row>
    <row r="35" spans="1:9" ht="10.5" customHeight="1" x14ac:dyDescent="0.15">
      <c r="A35" s="16" t="s">
        <v>11</v>
      </c>
      <c r="B35" s="27">
        <v>4191.0799999999945</v>
      </c>
      <c r="C35" s="27">
        <v>-15.929999999996653</v>
      </c>
      <c r="D35" s="32">
        <v>-326.51000000000204</v>
      </c>
      <c r="E35" s="32">
        <v>-188.18999999999505</v>
      </c>
      <c r="F35" s="28">
        <f t="shared" si="24"/>
        <v>3660.4500000000007</v>
      </c>
      <c r="G35" s="13">
        <f t="shared" si="23"/>
        <v>3.5803910245349879</v>
      </c>
      <c r="H35" s="31">
        <v>93611.330000000075</v>
      </c>
      <c r="I35" s="17">
        <f t="shared" si="25"/>
        <v>1.5785311522204304</v>
      </c>
    </row>
    <row r="36" spans="1:9" ht="12" customHeight="1" x14ac:dyDescent="0.15">
      <c r="A36" s="18" t="s">
        <v>12</v>
      </c>
      <c r="B36" s="20">
        <v>5745.1999999999844</v>
      </c>
      <c r="C36" s="20">
        <v>25410.070000000011</v>
      </c>
      <c r="D36" s="20">
        <v>24810.159999999982</v>
      </c>
      <c r="E36" s="20">
        <v>46270.610000000022</v>
      </c>
      <c r="F36" s="20">
        <f>SUM(B36:E36)</f>
        <v>102236.04000000001</v>
      </c>
      <c r="G36" s="19">
        <f t="shared" ref="G36" si="26">SUM(G27:G35)</f>
        <v>100</v>
      </c>
      <c r="H36" s="20">
        <v>5930280.8099999996</v>
      </c>
      <c r="I36" s="20">
        <f>SUM(I27:I35)</f>
        <v>100.00000000000001</v>
      </c>
    </row>
    <row r="37" spans="1:9" ht="12" customHeight="1" x14ac:dyDescent="0.15">
      <c r="A37" s="23"/>
      <c r="B37" s="23"/>
      <c r="C37" s="23"/>
      <c r="D37" s="23"/>
      <c r="E37" s="23"/>
      <c r="F37" s="23"/>
      <c r="G37" s="23"/>
      <c r="H37" s="23"/>
    </row>
    <row r="38" spans="1:9" ht="12" customHeight="1" x14ac:dyDescent="0.15">
      <c r="A38" s="3" t="s">
        <v>14</v>
      </c>
    </row>
    <row r="39" spans="1:9" ht="12" customHeight="1" x14ac:dyDescent="0.15">
      <c r="A39" s="4"/>
      <c r="B39" s="5" t="s">
        <v>1</v>
      </c>
      <c r="C39" s="5" t="s">
        <v>2</v>
      </c>
      <c r="D39" s="6" t="s">
        <v>25</v>
      </c>
      <c r="E39" s="6" t="s">
        <v>26</v>
      </c>
      <c r="F39" s="6" t="s">
        <v>3</v>
      </c>
      <c r="G39" s="7" t="s">
        <v>3</v>
      </c>
      <c r="H39" s="6" t="s">
        <v>4</v>
      </c>
      <c r="I39" s="5" t="s">
        <v>18</v>
      </c>
    </row>
    <row r="40" spans="1:9" ht="12" customHeight="1" x14ac:dyDescent="0.15">
      <c r="A40" s="8"/>
      <c r="B40" s="9"/>
      <c r="C40" s="9"/>
      <c r="D40" s="10"/>
      <c r="E40" s="10"/>
      <c r="F40" s="10" t="s">
        <v>24</v>
      </c>
      <c r="G40" s="11" t="s">
        <v>5</v>
      </c>
      <c r="H40" s="29">
        <v>46022</v>
      </c>
      <c r="I40" s="9" t="s">
        <v>6</v>
      </c>
    </row>
    <row r="41" spans="1:9" ht="12" customHeight="1" x14ac:dyDescent="0.15">
      <c r="A41" s="12" t="s">
        <v>19</v>
      </c>
      <c r="B41" s="24">
        <v>-1550.1166666666668</v>
      </c>
      <c r="C41" s="24">
        <v>3223.5433333333312</v>
      </c>
      <c r="D41" s="25">
        <v>-503.4496438296228</v>
      </c>
      <c r="E41" s="25">
        <v>809.99506656999984</v>
      </c>
      <c r="F41" s="26">
        <f>SUM(B41:E41)</f>
        <v>1979.9720894070415</v>
      </c>
      <c r="G41" s="13">
        <f t="shared" ref="G41:G49" si="27">F41/$F$50*100</f>
        <v>31.60077900860006</v>
      </c>
      <c r="H41" s="25">
        <v>104791.49967731599</v>
      </c>
      <c r="I41" s="14">
        <f>+H41/$H$50*100</f>
        <v>6.3743565887963465</v>
      </c>
    </row>
    <row r="42" spans="1:9" ht="12" customHeight="1" x14ac:dyDescent="0.15">
      <c r="A42" s="15" t="s">
        <v>20</v>
      </c>
      <c r="B42" s="24">
        <v>2578.0425000000014</v>
      </c>
      <c r="C42" s="24">
        <v>314.54250000000138</v>
      </c>
      <c r="D42" s="25">
        <v>2461.9135812098102</v>
      </c>
      <c r="E42" s="25">
        <v>3927.3703103100015</v>
      </c>
      <c r="F42" s="26">
        <f t="shared" ref="F42:F49" si="28">SUM(B42:E42)</f>
        <v>9281.8688915198145</v>
      </c>
      <c r="G42" s="13">
        <f t="shared" si="27"/>
        <v>148.14061733342842</v>
      </c>
      <c r="H42" s="25">
        <v>327510.53886627808</v>
      </c>
      <c r="I42" s="14">
        <f t="shared" ref="I42:I49" si="29">+H42/$H$50*100</f>
        <v>19.922121238373837</v>
      </c>
    </row>
    <row r="43" spans="1:9" ht="12" customHeight="1" x14ac:dyDescent="0.15">
      <c r="A43" s="15" t="s">
        <v>7</v>
      </c>
      <c r="B43" s="24">
        <v>-256.11500000000001</v>
      </c>
      <c r="C43" s="24">
        <v>-224.68499999999995</v>
      </c>
      <c r="D43" s="25">
        <v>-185.29376865018753</v>
      </c>
      <c r="E43" s="25">
        <v>-277.70202150009095</v>
      </c>
      <c r="F43" s="26">
        <f t="shared" si="28"/>
        <v>-943.79579015027844</v>
      </c>
      <c r="G43" s="13">
        <f t="shared" si="27"/>
        <v>-15.06318313947439</v>
      </c>
      <c r="H43" s="25">
        <v>67594.999986884883</v>
      </c>
      <c r="I43" s="14">
        <f t="shared" si="29"/>
        <v>4.111732677391573</v>
      </c>
    </row>
    <row r="44" spans="1:9" ht="12" customHeight="1" x14ac:dyDescent="0.15">
      <c r="A44" s="15" t="s">
        <v>8</v>
      </c>
      <c r="B44" s="24">
        <v>-2033.8199999999997</v>
      </c>
      <c r="C44" s="24">
        <v>2080.08</v>
      </c>
      <c r="D44" s="25">
        <v>298.45000000000073</v>
      </c>
      <c r="E44" s="25">
        <v>-203.75</v>
      </c>
      <c r="F44" s="26">
        <f t="shared" si="28"/>
        <v>140.96000000000095</v>
      </c>
      <c r="G44" s="13">
        <f t="shared" si="27"/>
        <v>2.249751818666446</v>
      </c>
      <c r="H44" s="25">
        <v>533751.04000000004</v>
      </c>
      <c r="I44" s="14">
        <f t="shared" si="29"/>
        <v>32.467513768556131</v>
      </c>
    </row>
    <row r="45" spans="1:9" ht="12" customHeight="1" x14ac:dyDescent="0.15">
      <c r="A45" s="15" t="s">
        <v>21</v>
      </c>
      <c r="B45" s="24">
        <v>-1629.21</v>
      </c>
      <c r="C45" s="24">
        <v>125.82999999999993</v>
      </c>
      <c r="D45" s="25">
        <v>-1892.4700000000003</v>
      </c>
      <c r="E45" s="25">
        <v>5362.5400000000009</v>
      </c>
      <c r="F45" s="26">
        <f t="shared" si="28"/>
        <v>1966.6900000000005</v>
      </c>
      <c r="G45" s="13">
        <f t="shared" si="27"/>
        <v>31.388794014281245</v>
      </c>
      <c r="H45" s="25">
        <v>444163.2</v>
      </c>
      <c r="I45" s="14">
        <f t="shared" si="29"/>
        <v>27.017979789764819</v>
      </c>
    </row>
    <row r="46" spans="1:9" ht="12" customHeight="1" x14ac:dyDescent="0.15">
      <c r="A46" s="12" t="s">
        <v>28</v>
      </c>
      <c r="B46" s="24">
        <v>-938.99083333333419</v>
      </c>
      <c r="C46" s="24">
        <v>-4935.8908333333347</v>
      </c>
      <c r="D46" s="25">
        <v>164.46157487999972</v>
      </c>
      <c r="E46" s="25">
        <v>-343.88032378991193</v>
      </c>
      <c r="F46" s="26">
        <f t="shared" si="28"/>
        <v>-6054.3004155765811</v>
      </c>
      <c r="G46" s="13">
        <f t="shared" si="27"/>
        <v>-96.627932538992212</v>
      </c>
      <c r="H46" s="25">
        <v>81989.847917594365</v>
      </c>
      <c r="I46" s="14">
        <f t="shared" si="29"/>
        <v>4.9873561204608023</v>
      </c>
    </row>
    <row r="47" spans="1:9" ht="10.5" customHeight="1" x14ac:dyDescent="0.15">
      <c r="A47" s="15" t="s">
        <v>9</v>
      </c>
      <c r="B47" s="24">
        <v>452.65</v>
      </c>
      <c r="C47" s="24">
        <v>12.840000000000032</v>
      </c>
      <c r="D47" s="25">
        <v>110.77000000000001</v>
      </c>
      <c r="E47" s="25">
        <v>-3.2699999999999818</v>
      </c>
      <c r="F47" s="26">
        <f t="shared" si="28"/>
        <v>572.99</v>
      </c>
      <c r="G47" s="13">
        <f t="shared" si="27"/>
        <v>9.1450432362207597</v>
      </c>
      <c r="H47" s="25">
        <v>37257.53</v>
      </c>
      <c r="I47" s="14">
        <f t="shared" si="29"/>
        <v>2.266336320876102</v>
      </c>
    </row>
    <row r="48" spans="1:9" ht="12" customHeight="1" x14ac:dyDescent="0.15">
      <c r="A48" s="15" t="s">
        <v>10</v>
      </c>
      <c r="B48" s="24">
        <v>288.05000000000018</v>
      </c>
      <c r="C48" s="24">
        <v>-2.9200000000018917</v>
      </c>
      <c r="D48" s="25">
        <v>-132.55174361000263</v>
      </c>
      <c r="E48" s="25">
        <v>-678.43303159000061</v>
      </c>
      <c r="F48" s="26">
        <f t="shared" si="28"/>
        <v>-525.85477520000495</v>
      </c>
      <c r="G48" s="13">
        <f t="shared" si="27"/>
        <v>-8.3927549436764917</v>
      </c>
      <c r="H48" s="25">
        <v>36472.743551926687</v>
      </c>
      <c r="I48" s="14">
        <f t="shared" si="29"/>
        <v>2.2185985875534717</v>
      </c>
    </row>
    <row r="49" spans="1:9" ht="12" customHeight="1" x14ac:dyDescent="0.15">
      <c r="A49" s="16" t="s">
        <v>11</v>
      </c>
      <c r="B49" s="27">
        <v>-82.050000000000182</v>
      </c>
      <c r="C49" s="27">
        <v>-133.98999999999978</v>
      </c>
      <c r="D49" s="32">
        <v>-16.330000000000041</v>
      </c>
      <c r="E49" s="32">
        <v>79.419999999998254</v>
      </c>
      <c r="F49" s="28">
        <f t="shared" si="28"/>
        <v>-152.95000000000175</v>
      </c>
      <c r="G49" s="13">
        <f t="shared" si="27"/>
        <v>-2.4411147890538771</v>
      </c>
      <c r="H49" s="31">
        <v>10422.75</v>
      </c>
      <c r="I49" s="17">
        <f t="shared" si="29"/>
        <v>0.63400490822691125</v>
      </c>
    </row>
    <row r="50" spans="1:9" ht="12" customHeight="1" x14ac:dyDescent="0.15">
      <c r="A50" s="18" t="s">
        <v>12</v>
      </c>
      <c r="B50" s="20">
        <v>-3171.559999999999</v>
      </c>
      <c r="C50" s="20">
        <v>459.34999999999661</v>
      </c>
      <c r="D50" s="20">
        <v>305.49999999999761</v>
      </c>
      <c r="E50" s="20">
        <v>8672.2899999999972</v>
      </c>
      <c r="F50" s="20">
        <f>SUM(B50:E50)</f>
        <v>6265.5799999999927</v>
      </c>
      <c r="G50" s="19">
        <f t="shared" ref="G50" si="30">SUM(G41:G49)</f>
        <v>99.999999999999972</v>
      </c>
      <c r="H50" s="20">
        <v>1643954.1500000001</v>
      </c>
      <c r="I50" s="20">
        <f>SUM(I41:I49)</f>
        <v>100</v>
      </c>
    </row>
    <row r="51" spans="1:9" ht="12" customHeight="1" x14ac:dyDescent="0.15">
      <c r="A51" s="23"/>
      <c r="B51" s="23"/>
      <c r="C51" s="23"/>
      <c r="D51" s="23"/>
      <c r="E51" s="23"/>
      <c r="F51" s="23"/>
      <c r="G51" s="23"/>
      <c r="H51" s="23"/>
    </row>
    <row r="52" spans="1:9" ht="12" customHeight="1" x14ac:dyDescent="0.15">
      <c r="A52" s="3" t="s">
        <v>22</v>
      </c>
    </row>
    <row r="53" spans="1:9" ht="12" customHeight="1" x14ac:dyDescent="0.15">
      <c r="A53" s="4"/>
      <c r="B53" s="5" t="s">
        <v>1</v>
      </c>
      <c r="C53" s="5" t="s">
        <v>2</v>
      </c>
      <c r="D53" s="6" t="s">
        <v>25</v>
      </c>
      <c r="E53" s="6" t="s">
        <v>26</v>
      </c>
      <c r="F53" s="6" t="s">
        <v>3</v>
      </c>
      <c r="G53" s="7" t="s">
        <v>3</v>
      </c>
      <c r="H53" s="6" t="s">
        <v>4</v>
      </c>
      <c r="I53" s="5" t="s">
        <v>18</v>
      </c>
    </row>
    <row r="54" spans="1:9" ht="12" customHeight="1" x14ac:dyDescent="0.15">
      <c r="A54" s="8"/>
      <c r="B54" s="9"/>
      <c r="C54" s="9"/>
      <c r="D54" s="10"/>
      <c r="E54" s="10"/>
      <c r="F54" s="10" t="s">
        <v>24</v>
      </c>
      <c r="G54" s="11" t="s">
        <v>5</v>
      </c>
      <c r="H54" s="29">
        <v>46022</v>
      </c>
      <c r="I54" s="9" t="s">
        <v>6</v>
      </c>
    </row>
    <row r="55" spans="1:9" ht="12" customHeight="1" x14ac:dyDescent="0.15">
      <c r="A55" s="12" t="s">
        <v>19</v>
      </c>
      <c r="B55" s="24">
        <v>-240.41749999999774</v>
      </c>
      <c r="C55" s="24">
        <v>1287.6524999999983</v>
      </c>
      <c r="D55" s="25">
        <v>1061.1505120280999</v>
      </c>
      <c r="E55" s="25">
        <v>-605.7320212600016</v>
      </c>
      <c r="F55" s="26">
        <f>SUM(B55:E55)</f>
        <v>1502.6534907680989</v>
      </c>
      <c r="G55" s="13">
        <f t="shared" ref="G55:G63" si="31">F55/$F$64*100</f>
        <v>2.0932073628909511</v>
      </c>
      <c r="H55" s="25">
        <v>32583.375578487961</v>
      </c>
      <c r="I55" s="14">
        <f>+H55/$H$64*100</f>
        <v>4.2570921619959607</v>
      </c>
    </row>
    <row r="56" spans="1:9" ht="12" customHeight="1" x14ac:dyDescent="0.15">
      <c r="A56" s="15" t="s">
        <v>20</v>
      </c>
      <c r="B56" s="24">
        <v>6049.7016666666659</v>
      </c>
      <c r="C56" s="24">
        <v>2510.5616666666665</v>
      </c>
      <c r="D56" s="25">
        <v>2088.9332607244833</v>
      </c>
      <c r="E56" s="25">
        <v>2933.3673625100009</v>
      </c>
      <c r="F56" s="26">
        <f t="shared" ref="F56:F63" si="32">SUM(B56:E56)</f>
        <v>13582.563956567818</v>
      </c>
      <c r="G56" s="13">
        <f t="shared" si="31"/>
        <v>18.920611475299008</v>
      </c>
      <c r="H56" s="25">
        <v>77253.376676176471</v>
      </c>
      <c r="I56" s="14">
        <f t="shared" ref="I56:I63" si="33">+H56/$H$64*100</f>
        <v>10.093329450893371</v>
      </c>
    </row>
    <row r="57" spans="1:9" ht="12" customHeight="1" x14ac:dyDescent="0.15">
      <c r="A57" s="15" t="s">
        <v>7</v>
      </c>
      <c r="B57" s="24">
        <v>-8.7333333333333343</v>
      </c>
      <c r="C57" s="24">
        <v>2.7266666666666737</v>
      </c>
      <c r="D57" s="25">
        <v>-4.3987097925836309</v>
      </c>
      <c r="E57" s="25">
        <v>13.25933785000008</v>
      </c>
      <c r="F57" s="26">
        <f t="shared" si="32"/>
        <v>2.8539613907497881</v>
      </c>
      <c r="G57" s="13">
        <f t="shared" si="31"/>
        <v>3.9755892048474262E-3</v>
      </c>
      <c r="H57" s="25">
        <v>1990.550896313559</v>
      </c>
      <c r="I57" s="14">
        <f t="shared" si="33"/>
        <v>0.26007000405277603</v>
      </c>
    </row>
    <row r="58" spans="1:9" ht="12" customHeight="1" x14ac:dyDescent="0.15">
      <c r="A58" s="15" t="s">
        <v>8</v>
      </c>
      <c r="B58" s="24">
        <v>2680.920000000001</v>
      </c>
      <c r="C58" s="24">
        <v>-4712.74</v>
      </c>
      <c r="D58" s="25">
        <v>-133.18000000000029</v>
      </c>
      <c r="E58" s="25">
        <v>4774.3200000000006</v>
      </c>
      <c r="F58" s="26">
        <f t="shared" si="32"/>
        <v>2609.3200000000015</v>
      </c>
      <c r="G58" s="13">
        <f t="shared" si="31"/>
        <v>3.6348019484829677</v>
      </c>
      <c r="H58" s="25">
        <v>141116.98000000001</v>
      </c>
      <c r="I58" s="14">
        <f t="shared" si="33"/>
        <v>18.437254545203221</v>
      </c>
    </row>
    <row r="59" spans="1:9" ht="12" customHeight="1" x14ac:dyDescent="0.15">
      <c r="A59" s="15" t="s">
        <v>21</v>
      </c>
      <c r="B59" s="24">
        <v>823.94</v>
      </c>
      <c r="C59" s="24">
        <v>1347.6099999999997</v>
      </c>
      <c r="D59" s="25">
        <v>-1104.6399999999999</v>
      </c>
      <c r="E59" s="25">
        <v>6887.15</v>
      </c>
      <c r="F59" s="26">
        <f t="shared" si="32"/>
        <v>7954.0599999999995</v>
      </c>
      <c r="G59" s="13">
        <f t="shared" si="31"/>
        <v>11.080064072766245</v>
      </c>
      <c r="H59" s="25">
        <v>179368.32000000001</v>
      </c>
      <c r="I59" s="14">
        <f t="shared" si="33"/>
        <v>23.434879156182806</v>
      </c>
    </row>
    <row r="60" spans="1:9" ht="12" customHeight="1" x14ac:dyDescent="0.15">
      <c r="A60" s="12" t="s">
        <v>28</v>
      </c>
      <c r="B60" s="24">
        <v>4238.4791666666661</v>
      </c>
      <c r="C60" s="24">
        <v>-712.16083333333154</v>
      </c>
      <c r="D60" s="25">
        <v>2595.9431939799988</v>
      </c>
      <c r="E60" s="25">
        <v>1141.4857796599972</v>
      </c>
      <c r="F60" s="26">
        <f t="shared" si="32"/>
        <v>7263.7473069733305</v>
      </c>
      <c r="G60" s="13">
        <f t="shared" si="31"/>
        <v>10.118453414941271</v>
      </c>
      <c r="H60" s="25">
        <v>79143.829952533197</v>
      </c>
      <c r="I60" s="14">
        <f t="shared" si="33"/>
        <v>10.340321473129126</v>
      </c>
    </row>
    <row r="61" spans="1:9" ht="12" customHeight="1" x14ac:dyDescent="0.15">
      <c r="A61" s="15" t="s">
        <v>9</v>
      </c>
      <c r="B61" s="24">
        <v>1051.99</v>
      </c>
      <c r="C61" s="24">
        <v>422.01</v>
      </c>
      <c r="D61" s="25">
        <v>425.90999999999997</v>
      </c>
      <c r="E61" s="25">
        <v>-78.010000000000218</v>
      </c>
      <c r="F61" s="26">
        <f t="shared" si="32"/>
        <v>1821.8999999999996</v>
      </c>
      <c r="G61" s="13">
        <f t="shared" si="31"/>
        <v>2.5379200979339887</v>
      </c>
      <c r="H61" s="25">
        <v>26059.57</v>
      </c>
      <c r="I61" s="14">
        <f t="shared" si="33"/>
        <v>3.4047421184080147</v>
      </c>
    </row>
    <row r="62" spans="1:9" ht="12" customHeight="1" x14ac:dyDescent="0.15">
      <c r="A62" s="15" t="s">
        <v>10</v>
      </c>
      <c r="B62" s="24">
        <v>7583.340000000002</v>
      </c>
      <c r="C62" s="24">
        <v>21855.489999999998</v>
      </c>
      <c r="D62" s="25">
        <v>3374.7317430600006</v>
      </c>
      <c r="E62" s="25">
        <v>3335.7295412400017</v>
      </c>
      <c r="F62" s="26">
        <f t="shared" si="32"/>
        <v>36149.291284300009</v>
      </c>
      <c r="G62" s="13">
        <f t="shared" si="31"/>
        <v>50.356228594596288</v>
      </c>
      <c r="H62" s="25">
        <v>174486.35689648881</v>
      </c>
      <c r="I62" s="14">
        <f t="shared" si="33"/>
        <v>22.797039567922582</v>
      </c>
    </row>
    <row r="63" spans="1:9" ht="12" customHeight="1" x14ac:dyDescent="0.15">
      <c r="A63" s="16" t="s">
        <v>11</v>
      </c>
      <c r="B63" s="27">
        <v>-174.31999999999971</v>
      </c>
      <c r="C63" s="27">
        <v>1004.5199999999995</v>
      </c>
      <c r="D63" s="32">
        <v>1101.6099999999997</v>
      </c>
      <c r="E63" s="32">
        <v>-1031.0699999999988</v>
      </c>
      <c r="F63" s="28">
        <f t="shared" si="32"/>
        <v>900.74000000000069</v>
      </c>
      <c r="G63" s="13">
        <f t="shared" si="31"/>
        <v>1.254737443884441</v>
      </c>
      <c r="H63" s="31">
        <v>53388.06</v>
      </c>
      <c r="I63" s="17">
        <f t="shared" si="33"/>
        <v>6.9752715222121546</v>
      </c>
    </row>
    <row r="64" spans="1:9" ht="12" customHeight="1" x14ac:dyDescent="0.15">
      <c r="A64" s="18" t="s">
        <v>12</v>
      </c>
      <c r="B64" s="20">
        <v>22004.900000000005</v>
      </c>
      <c r="C64" s="20">
        <v>23005.67</v>
      </c>
      <c r="D64" s="20">
        <v>9406.0599999999977</v>
      </c>
      <c r="E64" s="20">
        <v>17370.5</v>
      </c>
      <c r="F64" s="20">
        <f>SUM(B64:E64)</f>
        <v>71787.13</v>
      </c>
      <c r="G64" s="19">
        <f t="shared" ref="G64" si="34">SUM(G55:G63)</f>
        <v>100</v>
      </c>
      <c r="H64" s="20">
        <v>765390.41999999993</v>
      </c>
      <c r="I64" s="20">
        <f>SUM(I55:I63)</f>
        <v>100</v>
      </c>
    </row>
    <row r="65" spans="1:9" ht="12" customHeight="1" x14ac:dyDescent="0.15">
      <c r="A65" s="23"/>
      <c r="B65" s="23"/>
      <c r="C65" s="23"/>
      <c r="D65" s="23"/>
      <c r="E65" s="23"/>
      <c r="F65" s="23"/>
      <c r="G65" s="23"/>
      <c r="H65" s="23"/>
    </row>
    <row r="66" spans="1:9" ht="12" customHeight="1" x14ac:dyDescent="0.15">
      <c r="A66" s="3" t="s">
        <v>23</v>
      </c>
    </row>
    <row r="67" spans="1:9" ht="12" customHeight="1" x14ac:dyDescent="0.15">
      <c r="A67" s="4"/>
      <c r="B67" s="5" t="s">
        <v>1</v>
      </c>
      <c r="C67" s="5" t="s">
        <v>2</v>
      </c>
      <c r="D67" s="6" t="s">
        <v>25</v>
      </c>
      <c r="E67" s="6" t="s">
        <v>26</v>
      </c>
      <c r="F67" s="6" t="s">
        <v>3</v>
      </c>
      <c r="G67" s="7" t="s">
        <v>3</v>
      </c>
      <c r="H67" s="6" t="s">
        <v>4</v>
      </c>
      <c r="I67" s="5" t="s">
        <v>18</v>
      </c>
    </row>
    <row r="68" spans="1:9" ht="12" customHeight="1" x14ac:dyDescent="0.15">
      <c r="A68" s="8"/>
      <c r="B68" s="9"/>
      <c r="C68" s="9"/>
      <c r="D68" s="10"/>
      <c r="E68" s="10"/>
      <c r="F68" s="10" t="s">
        <v>24</v>
      </c>
      <c r="G68" s="11" t="s">
        <v>5</v>
      </c>
      <c r="H68" s="29">
        <v>46022</v>
      </c>
      <c r="I68" s="9" t="s">
        <v>6</v>
      </c>
    </row>
    <row r="69" spans="1:9" ht="12" customHeight="1" x14ac:dyDescent="0.15">
      <c r="A69" s="12" t="s">
        <v>19</v>
      </c>
      <c r="B69" s="24">
        <v>278.65999999999894</v>
      </c>
      <c r="C69" s="24">
        <v>1468.5299999999993</v>
      </c>
      <c r="D69" s="25">
        <v>577.88366679124556</v>
      </c>
      <c r="E69" s="25">
        <v>2691.0458315100045</v>
      </c>
      <c r="F69" s="26">
        <f>SUM(B69:E69)</f>
        <v>5016.1194983012483</v>
      </c>
      <c r="G69" s="13">
        <f t="shared" ref="G69:G77" si="35">F69/$F$78*100</f>
        <v>28.662180584013747</v>
      </c>
      <c r="H69" s="25">
        <v>54103.937897214964</v>
      </c>
      <c r="I69" s="14">
        <f>+H69/$H$78*100</f>
        <v>16.258341416250577</v>
      </c>
    </row>
    <row r="70" spans="1:9" ht="12" customHeight="1" x14ac:dyDescent="0.15">
      <c r="A70" s="15" t="s">
        <v>20</v>
      </c>
      <c r="B70" s="24">
        <v>-1959.7425000000003</v>
      </c>
      <c r="C70" s="24">
        <v>-587.17250000000013</v>
      </c>
      <c r="D70" s="25">
        <v>383.77741489708569</v>
      </c>
      <c r="E70" s="25">
        <v>206.07912699999906</v>
      </c>
      <c r="F70" s="26">
        <f t="shared" ref="F70:F77" si="36">SUM(B70:E70)</f>
        <v>-1957.0584581029157</v>
      </c>
      <c r="G70" s="13">
        <f t="shared" si="35"/>
        <v>-11.182660811532468</v>
      </c>
      <c r="H70" s="25">
        <v>7909.3214661682096</v>
      </c>
      <c r="I70" s="14">
        <f t="shared" ref="I70:I77" si="37">+H70/$H$78*100</f>
        <v>2.3767669002603542</v>
      </c>
    </row>
    <row r="71" spans="1:9" ht="12" customHeight="1" x14ac:dyDescent="0.15">
      <c r="A71" s="15" t="s">
        <v>7</v>
      </c>
      <c r="B71" s="24">
        <v>37.668333333333322</v>
      </c>
      <c r="C71" s="24">
        <v>20.028333333333308</v>
      </c>
      <c r="D71" s="25">
        <v>27.340671021669337</v>
      </c>
      <c r="E71" s="25">
        <v>34.056462000002</v>
      </c>
      <c r="F71" s="26">
        <f t="shared" si="36"/>
        <v>119.09379968833797</v>
      </c>
      <c r="G71" s="13">
        <f t="shared" si="35"/>
        <v>0.68050372289964578</v>
      </c>
      <c r="H71" s="25">
        <v>1907.9636317147852</v>
      </c>
      <c r="I71" s="14">
        <f t="shared" si="37"/>
        <v>0.57334688268236278</v>
      </c>
    </row>
    <row r="72" spans="1:9" ht="12" customHeight="1" x14ac:dyDescent="0.15">
      <c r="A72" s="15" t="s">
        <v>8</v>
      </c>
      <c r="B72" s="24">
        <v>3431.5700000000006</v>
      </c>
      <c r="C72" s="24">
        <v>-3837.3899999999994</v>
      </c>
      <c r="D72" s="25">
        <v>-4419.42</v>
      </c>
      <c r="E72" s="25">
        <v>2101.1099999999997</v>
      </c>
      <c r="F72" s="26">
        <f t="shared" si="36"/>
        <v>-2724.1299999999992</v>
      </c>
      <c r="G72" s="13">
        <f t="shared" si="35"/>
        <v>-15.565718883047271</v>
      </c>
      <c r="H72" s="25">
        <v>67005.52</v>
      </c>
      <c r="I72" s="14">
        <f t="shared" si="37"/>
        <v>20.135292610364392</v>
      </c>
    </row>
    <row r="73" spans="1:9" ht="12" customHeight="1" x14ac:dyDescent="0.15">
      <c r="A73" s="15" t="s">
        <v>21</v>
      </c>
      <c r="B73" s="24">
        <v>1880.6000000000001</v>
      </c>
      <c r="C73" s="24">
        <v>172.82999999999993</v>
      </c>
      <c r="D73" s="25">
        <v>-488.59000000000003</v>
      </c>
      <c r="E73" s="25">
        <v>-50.8900000000001</v>
      </c>
      <c r="F73" s="26">
        <f t="shared" si="36"/>
        <v>1513.95</v>
      </c>
      <c r="G73" s="13">
        <f t="shared" si="35"/>
        <v>8.6507325652554847</v>
      </c>
      <c r="H73" s="25">
        <v>12956.64</v>
      </c>
      <c r="I73" s="14">
        <f t="shared" si="37"/>
        <v>3.8934962022106787</v>
      </c>
    </row>
    <row r="74" spans="1:9" ht="12" customHeight="1" x14ac:dyDescent="0.15">
      <c r="A74" s="12" t="s">
        <v>28</v>
      </c>
      <c r="B74" s="24">
        <v>2336.0841666666674</v>
      </c>
      <c r="C74" s="24">
        <v>5474.8741666666683</v>
      </c>
      <c r="D74" s="25">
        <v>-245.3190692900007</v>
      </c>
      <c r="E74" s="25">
        <v>1757.2172147399961</v>
      </c>
      <c r="F74" s="26">
        <f t="shared" si="36"/>
        <v>9322.8564787833311</v>
      </c>
      <c r="G74" s="13">
        <f t="shared" si="35"/>
        <v>53.270939028510881</v>
      </c>
      <c r="H74" s="25">
        <v>75182.621738143716</v>
      </c>
      <c r="I74" s="14">
        <f t="shared" si="37"/>
        <v>22.592528017271803</v>
      </c>
    </row>
    <row r="75" spans="1:9" ht="12" customHeight="1" x14ac:dyDescent="0.15">
      <c r="A75" s="15" t="s">
        <v>9</v>
      </c>
      <c r="B75" s="24">
        <v>-51.329999999999927</v>
      </c>
      <c r="C75" s="24">
        <v>87.07000000000005</v>
      </c>
      <c r="D75" s="25">
        <v>174.74</v>
      </c>
      <c r="E75" s="25">
        <v>-66.169999999999845</v>
      </c>
      <c r="F75" s="26">
        <f t="shared" si="36"/>
        <v>144.31000000000029</v>
      </c>
      <c r="G75" s="13">
        <f t="shared" si="35"/>
        <v>0.8245894623283605</v>
      </c>
      <c r="H75" s="25">
        <v>7201.75</v>
      </c>
      <c r="I75" s="14">
        <f t="shared" si="37"/>
        <v>2.1641402612305933</v>
      </c>
    </row>
    <row r="76" spans="1:9" ht="12" customHeight="1" x14ac:dyDescent="0.15">
      <c r="A76" s="15" t="s">
        <v>10</v>
      </c>
      <c r="B76" s="24">
        <v>921.0599999999904</v>
      </c>
      <c r="C76" s="24">
        <v>1855.2599999999948</v>
      </c>
      <c r="D76" s="25">
        <v>-2138.0126834200037</v>
      </c>
      <c r="E76" s="25">
        <v>3778.1913647500005</v>
      </c>
      <c r="F76" s="26">
        <f t="shared" si="36"/>
        <v>4416.498681329982</v>
      </c>
      <c r="G76" s="13">
        <f t="shared" si="35"/>
        <v>25.235938417377842</v>
      </c>
      <c r="H76" s="25">
        <v>87598.215266758358</v>
      </c>
      <c r="I76" s="14">
        <f t="shared" si="37"/>
        <v>26.323438674035643</v>
      </c>
    </row>
    <row r="77" spans="1:9" ht="12" customHeight="1" x14ac:dyDescent="0.15">
      <c r="A77" s="16" t="s">
        <v>11</v>
      </c>
      <c r="B77" s="27">
        <v>579.11000000000013</v>
      </c>
      <c r="C77" s="27">
        <v>614.80999999999995</v>
      </c>
      <c r="D77" s="32">
        <v>7.8699999999996635</v>
      </c>
      <c r="E77" s="32">
        <v>447.40000000000055</v>
      </c>
      <c r="F77" s="28">
        <f t="shared" si="36"/>
        <v>1649.1900000000003</v>
      </c>
      <c r="G77" s="13">
        <f t="shared" si="35"/>
        <v>9.4234959141937935</v>
      </c>
      <c r="H77" s="31">
        <v>18910.52</v>
      </c>
      <c r="I77" s="17">
        <f t="shared" si="37"/>
        <v>5.682649035693597</v>
      </c>
    </row>
    <row r="78" spans="1:9" ht="12" customHeight="1" x14ac:dyDescent="0.15">
      <c r="A78" s="18" t="s">
        <v>12</v>
      </c>
      <c r="B78" s="20">
        <v>7453.6799999999912</v>
      </c>
      <c r="C78" s="20">
        <v>5268.8399999999965</v>
      </c>
      <c r="D78" s="20">
        <v>-6119.7300000000041</v>
      </c>
      <c r="E78" s="20">
        <v>10898.04</v>
      </c>
      <c r="F78" s="20">
        <f>SUM(B78:E78)</f>
        <v>17500.829999999984</v>
      </c>
      <c r="G78" s="19">
        <f t="shared" ref="G78" si="38">SUM(G69:G77)</f>
        <v>100.00000000000001</v>
      </c>
      <c r="H78" s="20">
        <v>332776.49000000005</v>
      </c>
      <c r="I78" s="20">
        <f>SUM(I69:I77)</f>
        <v>100</v>
      </c>
    </row>
    <row r="79" spans="1:9" ht="12" customHeight="1" x14ac:dyDescent="0.15">
      <c r="A79" s="23"/>
      <c r="B79" s="23"/>
      <c r="C79" s="23"/>
      <c r="D79" s="23"/>
      <c r="E79" s="23"/>
      <c r="F79" s="23"/>
      <c r="G79" s="23"/>
      <c r="H79" s="23"/>
    </row>
    <row r="80" spans="1:9" ht="12" customHeight="1" x14ac:dyDescent="0.15">
      <c r="A80" s="3" t="s">
        <v>16</v>
      </c>
    </row>
    <row r="81" spans="1:9" ht="12" customHeight="1" x14ac:dyDescent="0.15">
      <c r="A81" s="4"/>
      <c r="B81" s="5" t="s">
        <v>1</v>
      </c>
      <c r="C81" s="5" t="s">
        <v>2</v>
      </c>
      <c r="D81" s="6" t="s">
        <v>25</v>
      </c>
      <c r="E81" s="6" t="s">
        <v>26</v>
      </c>
      <c r="F81" s="6" t="s">
        <v>3</v>
      </c>
      <c r="G81" s="7" t="s">
        <v>3</v>
      </c>
      <c r="H81" s="6" t="s">
        <v>4</v>
      </c>
      <c r="I81" s="5" t="s">
        <v>18</v>
      </c>
    </row>
    <row r="82" spans="1:9" ht="12" customHeight="1" x14ac:dyDescent="0.15">
      <c r="A82" s="8"/>
      <c r="B82" s="9"/>
      <c r="C82" s="9"/>
      <c r="D82" s="10"/>
      <c r="E82" s="10"/>
      <c r="F82" s="10" t="s">
        <v>24</v>
      </c>
      <c r="G82" s="11" t="s">
        <v>5</v>
      </c>
      <c r="H82" s="29">
        <v>46022</v>
      </c>
      <c r="I82" s="9" t="s">
        <v>6</v>
      </c>
    </row>
    <row r="83" spans="1:9" ht="12" customHeight="1" x14ac:dyDescent="0.15">
      <c r="A83" s="12" t="s">
        <v>19</v>
      </c>
      <c r="B83" s="24">
        <v>-32.75</v>
      </c>
      <c r="C83" s="24">
        <v>-61.919999999999959</v>
      </c>
      <c r="D83" s="25">
        <v>157.89000000000007</v>
      </c>
      <c r="E83" s="25">
        <v>108.00000000000003</v>
      </c>
      <c r="F83" s="26">
        <f>SUM(B83:E83)</f>
        <v>171.22000000000014</v>
      </c>
      <c r="G83" s="13">
        <f t="shared" ref="G83:G91" si="39">F83/$F$92*100</f>
        <v>-23.020557430388447</v>
      </c>
      <c r="H83" s="25">
        <v>1561.7099999999991</v>
      </c>
      <c r="I83" s="14">
        <f>+H83/$H$92*100</f>
        <v>8.4399420659540159</v>
      </c>
    </row>
    <row r="84" spans="1:9" ht="12" customHeight="1" x14ac:dyDescent="0.15">
      <c r="A84" s="15" t="s">
        <v>20</v>
      </c>
      <c r="B84" s="24">
        <v>-265.08</v>
      </c>
      <c r="C84" s="24">
        <v>-188.77999999999997</v>
      </c>
      <c r="D84" s="25">
        <v>-22.77000000000001</v>
      </c>
      <c r="E84" s="25">
        <v>-154.07000000000002</v>
      </c>
      <c r="F84" s="26">
        <f t="shared" ref="F84:F91" si="40">SUM(B84:E84)</f>
        <v>-630.70000000000005</v>
      </c>
      <c r="G84" s="13">
        <f t="shared" si="39"/>
        <v>84.797719725183867</v>
      </c>
      <c r="H84" s="25">
        <v>4084.09</v>
      </c>
      <c r="I84" s="14">
        <f t="shared" ref="I84:I91" si="41">+H84/$H$92*100</f>
        <v>22.071628530355927</v>
      </c>
    </row>
    <row r="85" spans="1:9" ht="12" customHeight="1" x14ac:dyDescent="0.15">
      <c r="A85" s="15" t="s">
        <v>7</v>
      </c>
      <c r="B85" s="24">
        <v>-2.8900000000000006</v>
      </c>
      <c r="C85" s="24">
        <v>-1.6399999999999997</v>
      </c>
      <c r="D85" s="25">
        <v>-3.45</v>
      </c>
      <c r="E85" s="25">
        <v>-3.9800000000000004</v>
      </c>
      <c r="F85" s="26">
        <f t="shared" si="40"/>
        <v>-11.96</v>
      </c>
      <c r="G85" s="13">
        <f t="shared" si="39"/>
        <v>1.6080239859096228</v>
      </c>
      <c r="H85" s="25">
        <v>234.6</v>
      </c>
      <c r="I85" s="14">
        <f t="shared" si="41"/>
        <v>1.2678476853403085</v>
      </c>
    </row>
    <row r="86" spans="1:9" ht="12" customHeight="1" x14ac:dyDescent="0.15">
      <c r="A86" s="15" t="s">
        <v>8</v>
      </c>
      <c r="B86" s="24">
        <v>-59.269999999999996</v>
      </c>
      <c r="C86" s="24">
        <v>-46.680000000000007</v>
      </c>
      <c r="D86" s="25">
        <v>-58.02</v>
      </c>
      <c r="E86" s="25">
        <v>-46.069999999999993</v>
      </c>
      <c r="F86" s="26">
        <f t="shared" si="40"/>
        <v>-210.04</v>
      </c>
      <c r="G86" s="13">
        <f t="shared" si="39"/>
        <v>28.239912876292401</v>
      </c>
      <c r="H86" s="25">
        <v>1376.45</v>
      </c>
      <c r="I86" s="14">
        <f t="shared" si="41"/>
        <v>7.4387423123898886</v>
      </c>
    </row>
    <row r="87" spans="1:9" ht="12" customHeight="1" x14ac:dyDescent="0.15">
      <c r="A87" s="15" t="s">
        <v>21</v>
      </c>
      <c r="B87" s="24">
        <v>-23.88</v>
      </c>
      <c r="C87" s="24">
        <v>-2.41</v>
      </c>
      <c r="D87" s="25">
        <v>-2.1800000000000006</v>
      </c>
      <c r="E87" s="25">
        <v>1.2300000000000004</v>
      </c>
      <c r="F87" s="26">
        <f t="shared" si="40"/>
        <v>-27.24</v>
      </c>
      <c r="G87" s="13">
        <f t="shared" si="39"/>
        <v>3.6624225230918155</v>
      </c>
      <c r="H87" s="25">
        <v>175.22</v>
      </c>
      <c r="I87" s="14">
        <f t="shared" si="41"/>
        <v>0.94694062841146154</v>
      </c>
    </row>
    <row r="88" spans="1:9" ht="12" customHeight="1" x14ac:dyDescent="0.15">
      <c r="A88" s="12" t="s">
        <v>28</v>
      </c>
      <c r="B88" s="24">
        <v>1.990000000000002</v>
      </c>
      <c r="C88" s="24">
        <v>38.729999999999997</v>
      </c>
      <c r="D88" s="25">
        <v>302.68</v>
      </c>
      <c r="E88" s="25">
        <v>223.40000000000003</v>
      </c>
      <c r="F88" s="26">
        <f t="shared" si="40"/>
        <v>566.79999999999995</v>
      </c>
      <c r="G88" s="13">
        <f t="shared" si="39"/>
        <v>-76.206354114847329</v>
      </c>
      <c r="H88" s="25">
        <v>2034.21</v>
      </c>
      <c r="I88" s="14">
        <f t="shared" si="41"/>
        <v>10.993471611236611</v>
      </c>
    </row>
    <row r="89" spans="1:9" x14ac:dyDescent="0.15">
      <c r="A89" s="15" t="s">
        <v>9</v>
      </c>
      <c r="B89" s="24">
        <v>34.06</v>
      </c>
      <c r="C89" s="24">
        <v>90.810000000000016</v>
      </c>
      <c r="D89" s="25">
        <v>2.2000000000000028</v>
      </c>
      <c r="E89" s="25">
        <v>-64.900000000000034</v>
      </c>
      <c r="F89" s="26">
        <f t="shared" si="40"/>
        <v>62.169999999999987</v>
      </c>
      <c r="G89" s="13">
        <f t="shared" si="39"/>
        <v>-8.3587668230770262</v>
      </c>
      <c r="H89" s="25">
        <v>1108.67</v>
      </c>
      <c r="I89" s="14">
        <f t="shared" si="41"/>
        <v>5.9915801078697353</v>
      </c>
    </row>
    <row r="90" spans="1:9" x14ac:dyDescent="0.15">
      <c r="A90" s="15" t="s">
        <v>10</v>
      </c>
      <c r="B90" s="24">
        <v>-510.53999999999985</v>
      </c>
      <c r="C90" s="24">
        <v>-210.84999999999991</v>
      </c>
      <c r="D90" s="25">
        <v>67.67999999999995</v>
      </c>
      <c r="E90" s="25">
        <v>-66.290000000000418</v>
      </c>
      <c r="F90" s="26">
        <f t="shared" si="40"/>
        <v>-720.00000000000023</v>
      </c>
      <c r="G90" s="13">
        <f t="shared" si="39"/>
        <v>96.804119553087688</v>
      </c>
      <c r="H90" s="25">
        <v>6824.579999999999</v>
      </c>
      <c r="I90" s="14">
        <f t="shared" si="41"/>
        <v>36.882045850041614</v>
      </c>
    </row>
    <row r="91" spans="1:9" x14ac:dyDescent="0.15">
      <c r="A91" s="16" t="s">
        <v>11</v>
      </c>
      <c r="B91" s="27">
        <v>38.179999999999993</v>
      </c>
      <c r="C91" s="27">
        <v>22.55</v>
      </c>
      <c r="D91" s="32">
        <v>-12.3</v>
      </c>
      <c r="E91" s="32">
        <v>7.5500000000000114</v>
      </c>
      <c r="F91" s="28">
        <f t="shared" si="40"/>
        <v>55.980000000000004</v>
      </c>
      <c r="G91" s="13">
        <f t="shared" si="39"/>
        <v>-7.5265202952525661</v>
      </c>
      <c r="H91" s="31">
        <v>1104.27</v>
      </c>
      <c r="I91" s="17">
        <f t="shared" si="41"/>
        <v>5.967801208400437</v>
      </c>
    </row>
    <row r="92" spans="1:9" x14ac:dyDescent="0.15">
      <c r="A92" s="18" t="s">
        <v>12</v>
      </c>
      <c r="B92" s="20">
        <v>-820.17999999999984</v>
      </c>
      <c r="C92" s="20">
        <v>-360.18999999999983</v>
      </c>
      <c r="D92" s="20">
        <v>431.73</v>
      </c>
      <c r="E92" s="20">
        <v>4.8699999999996066</v>
      </c>
      <c r="F92" s="20">
        <f>SUM(B92:E92)</f>
        <v>-743.77</v>
      </c>
      <c r="G92" s="19">
        <f t="shared" ref="G92" si="42">SUM(G83:G91)</f>
        <v>100.00000000000003</v>
      </c>
      <c r="H92" s="20">
        <v>18503.8</v>
      </c>
      <c r="I92" s="20">
        <f>SUM(I83:I91)</f>
        <v>100</v>
      </c>
    </row>
    <row r="93" spans="1:9" x14ac:dyDescent="0.15">
      <c r="A93" s="23"/>
      <c r="B93" s="23"/>
      <c r="C93" s="23"/>
      <c r="D93" s="23"/>
      <c r="E93" s="23"/>
      <c r="F93" s="23"/>
      <c r="G93" s="23"/>
      <c r="H93" s="23"/>
    </row>
    <row r="94" spans="1:9" x14ac:dyDescent="0.15">
      <c r="A94" s="3" t="s">
        <v>15</v>
      </c>
    </row>
    <row r="95" spans="1:9" x14ac:dyDescent="0.15">
      <c r="A95" s="4"/>
      <c r="B95" s="5" t="s">
        <v>1</v>
      </c>
      <c r="C95" s="5" t="s">
        <v>2</v>
      </c>
      <c r="D95" s="6" t="s">
        <v>25</v>
      </c>
      <c r="E95" s="6" t="s">
        <v>26</v>
      </c>
      <c r="F95" s="6" t="s">
        <v>3</v>
      </c>
      <c r="G95" s="7" t="s">
        <v>3</v>
      </c>
      <c r="H95" s="6" t="s">
        <v>4</v>
      </c>
      <c r="I95" s="5" t="s">
        <v>18</v>
      </c>
    </row>
    <row r="96" spans="1:9" x14ac:dyDescent="0.15">
      <c r="A96" s="8"/>
      <c r="B96" s="9"/>
      <c r="C96" s="9"/>
      <c r="D96" s="10"/>
      <c r="E96" s="10"/>
      <c r="F96" s="10" t="s">
        <v>24</v>
      </c>
      <c r="G96" s="11" t="s">
        <v>5</v>
      </c>
      <c r="H96" s="29">
        <v>46022</v>
      </c>
      <c r="I96" s="9" t="s">
        <v>6</v>
      </c>
    </row>
    <row r="97" spans="1:9" x14ac:dyDescent="0.15">
      <c r="A97" s="12" t="s">
        <v>19</v>
      </c>
      <c r="B97" s="24">
        <v>240.23</v>
      </c>
      <c r="C97" s="24">
        <v>291.60000000000002</v>
      </c>
      <c r="D97" s="25">
        <v>901.05000000000007</v>
      </c>
      <c r="E97" s="25">
        <v>1562.6100000000001</v>
      </c>
      <c r="F97" s="26">
        <f>SUM(B97:E97)</f>
        <v>2995.4900000000002</v>
      </c>
      <c r="G97" s="13">
        <f t="shared" ref="G97:G105" si="43">F97/$F$106*100</f>
        <v>56.459343670896821</v>
      </c>
      <c r="H97" s="25">
        <v>11500.13</v>
      </c>
      <c r="I97" s="14">
        <f>H97/$H$106*100</f>
        <v>23.947274112602138</v>
      </c>
    </row>
    <row r="98" spans="1:9" x14ac:dyDescent="0.15">
      <c r="A98" s="15" t="s">
        <v>20</v>
      </c>
      <c r="B98" s="24">
        <v>-8.18</v>
      </c>
      <c r="C98" s="24">
        <v>-3.04</v>
      </c>
      <c r="D98" s="25">
        <v>-3.5700000000000003</v>
      </c>
      <c r="E98" s="25">
        <v>-4.2899999999999991</v>
      </c>
      <c r="F98" s="26">
        <f t="shared" ref="F98:F105" si="44">SUM(B98:E98)</f>
        <v>-19.079999999999998</v>
      </c>
      <c r="G98" s="13">
        <f t="shared" si="43"/>
        <v>-0.35962205757345578</v>
      </c>
      <c r="H98" s="25">
        <v>130.19</v>
      </c>
      <c r="I98" s="14">
        <f t="shared" ref="I98:I105" si="45">H98/$H$106*100</f>
        <v>0.27110090205238307</v>
      </c>
    </row>
    <row r="99" spans="1:9" x14ac:dyDescent="0.15">
      <c r="A99" s="15" t="s">
        <v>7</v>
      </c>
      <c r="B99" s="24">
        <v>-1.6</v>
      </c>
      <c r="C99" s="24">
        <v>-1.0900000000000001</v>
      </c>
      <c r="D99" s="25">
        <v>-0.84999999999999987</v>
      </c>
      <c r="E99" s="25">
        <v>-0.92999999999999994</v>
      </c>
      <c r="F99" s="26">
        <f t="shared" si="44"/>
        <v>-4.47</v>
      </c>
      <c r="G99" s="13">
        <f t="shared" si="43"/>
        <v>-8.4251079525856781E-2</v>
      </c>
      <c r="H99" s="25">
        <v>54.18</v>
      </c>
      <c r="I99" s="14">
        <f t="shared" si="45"/>
        <v>0.11282162127043641</v>
      </c>
    </row>
    <row r="100" spans="1:9" x14ac:dyDescent="0.15">
      <c r="A100" s="15" t="s">
        <v>8</v>
      </c>
      <c r="B100" s="24">
        <v>-31.89</v>
      </c>
      <c r="C100" s="24">
        <v>5.1099999999999994</v>
      </c>
      <c r="D100" s="25">
        <v>-12.400000000000002</v>
      </c>
      <c r="E100" s="25">
        <v>-26.219999999999995</v>
      </c>
      <c r="F100" s="26">
        <f t="shared" si="44"/>
        <v>-65.400000000000006</v>
      </c>
      <c r="G100" s="13">
        <f t="shared" si="43"/>
        <v>-1.2326668011165627</v>
      </c>
      <c r="H100" s="25">
        <v>5892.61</v>
      </c>
      <c r="I100" s="14">
        <f t="shared" si="45"/>
        <v>12.27046536940543</v>
      </c>
    </row>
    <row r="101" spans="1:9" x14ac:dyDescent="0.15">
      <c r="A101" s="15" t="s">
        <v>21</v>
      </c>
      <c r="B101" s="24">
        <v>0</v>
      </c>
      <c r="C101" s="24">
        <v>0</v>
      </c>
      <c r="D101" s="25">
        <v>0</v>
      </c>
      <c r="E101" s="25">
        <v>0</v>
      </c>
      <c r="F101" s="26">
        <f t="shared" si="44"/>
        <v>0</v>
      </c>
      <c r="G101" s="13">
        <f t="shared" si="43"/>
        <v>0</v>
      </c>
      <c r="H101" s="25">
        <v>0</v>
      </c>
      <c r="I101" s="14">
        <f t="shared" si="45"/>
        <v>0</v>
      </c>
    </row>
    <row r="102" spans="1:9" x14ac:dyDescent="0.15">
      <c r="A102" s="12" t="s">
        <v>28</v>
      </c>
      <c r="B102" s="24">
        <v>-1.8000000000000003</v>
      </c>
      <c r="C102" s="24">
        <v>-1.87</v>
      </c>
      <c r="D102" s="25">
        <v>-1.4000000000000001</v>
      </c>
      <c r="E102" s="25">
        <v>-2.9000000000000004</v>
      </c>
      <c r="F102" s="26">
        <f t="shared" si="44"/>
        <v>-7.9700000000000006</v>
      </c>
      <c r="G102" s="13">
        <f t="shared" si="43"/>
        <v>-0.15021948631344043</v>
      </c>
      <c r="H102" s="25">
        <v>35.770000000000003</v>
      </c>
      <c r="I102" s="14">
        <f t="shared" si="45"/>
        <v>7.4485592337458675E-2</v>
      </c>
    </row>
    <row r="103" spans="1:9" x14ac:dyDescent="0.15">
      <c r="A103" s="15" t="s">
        <v>9</v>
      </c>
      <c r="B103" s="24">
        <v>5.03</v>
      </c>
      <c r="C103" s="24">
        <v>4.13</v>
      </c>
      <c r="D103" s="25">
        <v>31</v>
      </c>
      <c r="E103" s="25">
        <v>-0.1</v>
      </c>
      <c r="F103" s="26">
        <f t="shared" si="44"/>
        <v>40.059999999999995</v>
      </c>
      <c r="G103" s="13">
        <f t="shared" si="43"/>
        <v>0.75505553597445696</v>
      </c>
      <c r="H103" s="25">
        <v>2245.6999999999998</v>
      </c>
      <c r="I103" s="14">
        <f t="shared" si="45"/>
        <v>4.6763291784241243</v>
      </c>
    </row>
    <row r="104" spans="1:9" x14ac:dyDescent="0.15">
      <c r="A104" s="15" t="s">
        <v>10</v>
      </c>
      <c r="B104" s="24">
        <v>184.59999999999997</v>
      </c>
      <c r="C104" s="24">
        <v>673.1400000000001</v>
      </c>
      <c r="D104" s="25">
        <v>533.95999999999992</v>
      </c>
      <c r="E104" s="25">
        <v>662.79</v>
      </c>
      <c r="F104" s="26">
        <f t="shared" si="44"/>
        <v>2054.4899999999998</v>
      </c>
      <c r="G104" s="13">
        <f t="shared" si="43"/>
        <v>38.72326630314933</v>
      </c>
      <c r="H104" s="25">
        <v>24486.27</v>
      </c>
      <c r="I104" s="14">
        <f t="shared" si="45"/>
        <v>50.988938358539116</v>
      </c>
    </row>
    <row r="105" spans="1:9" x14ac:dyDescent="0.15">
      <c r="A105" s="16" t="s">
        <v>11</v>
      </c>
      <c r="B105" s="27">
        <v>97.59</v>
      </c>
      <c r="C105" s="27">
        <v>82.490000000000009</v>
      </c>
      <c r="D105" s="32">
        <v>49.760000000000005</v>
      </c>
      <c r="E105" s="32">
        <v>82.61</v>
      </c>
      <c r="F105" s="28">
        <f t="shared" si="44"/>
        <v>312.45000000000005</v>
      </c>
      <c r="G105" s="13">
        <f t="shared" si="43"/>
        <v>5.8890939145087158</v>
      </c>
      <c r="H105" s="31">
        <v>3677.86</v>
      </c>
      <c r="I105" s="17">
        <f t="shared" si="45"/>
        <v>7.6585848653689048</v>
      </c>
    </row>
    <row r="106" spans="1:9" x14ac:dyDescent="0.15">
      <c r="A106" s="18" t="s">
        <v>12</v>
      </c>
      <c r="B106" s="20">
        <v>483.98</v>
      </c>
      <c r="C106" s="20">
        <v>1050.4700000000003</v>
      </c>
      <c r="D106" s="20">
        <v>1497.55</v>
      </c>
      <c r="E106" s="20">
        <v>2273.5700000000002</v>
      </c>
      <c r="F106" s="20">
        <f>SUM(B106:E106)</f>
        <v>5305.57</v>
      </c>
      <c r="G106" s="19">
        <f t="shared" ref="G106" si="46">SUM(G97:G105)</f>
        <v>100.00000000000001</v>
      </c>
      <c r="H106" s="20">
        <v>48022.710000000006</v>
      </c>
      <c r="I106" s="20">
        <f>SUM(I97:I105)</f>
        <v>100</v>
      </c>
    </row>
    <row r="108" spans="1:9" x14ac:dyDescent="0.15">
      <c r="A108" s="1" t="s">
        <v>29</v>
      </c>
    </row>
    <row r="109" spans="1:9" x14ac:dyDescent="0.15">
      <c r="A109" s="1" t="s">
        <v>30</v>
      </c>
    </row>
    <row r="110" spans="1:9" x14ac:dyDescent="0.15">
      <c r="A110" s="1" t="s">
        <v>31</v>
      </c>
    </row>
    <row r="111" spans="1:9" x14ac:dyDescent="0.15">
      <c r="A111" s="1" t="s">
        <v>32</v>
      </c>
    </row>
  </sheetData>
  <phoneticPr fontId="0" type="noConversion"/>
  <pageMargins left="0.74803149606299213" right="0.74803149606299213" top="0.39370078740157483" bottom="0.51181102362204722" header="0.31496062992125984" footer="0.27559055118110237"/>
  <pageSetup paperSize="9" scale="5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e23774cd43884b3c339660b3233ecae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f1481d873fee572288228582ce40757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D77FD8-D486-4AAA-9233-F089C3F3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E36C94-162F-4D3B-BC3E-1B0E1E83FA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B9A840-24FF-45E9-BC3C-F192DBE0B1EE}">
  <ds:schemaRefs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4d81acc2-f705-4b52-a6f2-f401f3ddbbbe"/>
    <ds:schemaRef ds:uri="http://schemas.microsoft.com/office/infopath/2007/PartnerControls"/>
    <ds:schemaRef ds:uri="4607566f-1f79-4f5d-83a9-e2ecf0037801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2025</vt:lpstr>
      <vt:lpstr>'2025'!Utskriftsområde</vt:lpstr>
      <vt:lpstr>'2025'!Utskriftsrubriker</vt:lpstr>
    </vt:vector>
  </TitlesOfParts>
  <Company>Fondbolagens Förening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Strand</dc:creator>
  <cp:lastModifiedBy>Fredrik Pettersson</cp:lastModifiedBy>
  <cp:lastPrinted>2026-05-07T07:49:55Z</cp:lastPrinted>
  <dcterms:created xsi:type="dcterms:W3CDTF">2001-01-11T13:23:45Z</dcterms:created>
  <dcterms:modified xsi:type="dcterms:W3CDTF">2026-05-07T07:51:51Z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3449400</vt:r8>
  </property>
  <property fmtid="{D5CDD505-2E9C-101B-9397-08002B2CF9AE}" pid="4" name="MediaServiceImageTags">
    <vt:lpwstr/>
  </property>
</Properties>
</file>