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Fondsparandet efter kategori/"/>
    </mc:Choice>
  </mc:AlternateContent>
  <xr:revisionPtr revIDLastSave="40" documentId="8_{379AB9CC-DFAD-4256-B9EF-1500E886550F}" xr6:coauthVersionLast="47" xr6:coauthVersionMax="47" xr10:uidLastSave="{0C14D884-5F31-4260-A601-FEC5A3B6733D}"/>
  <bookViews>
    <workbookView xWindow="5205" yWindow="5460" windowWidth="18990" windowHeight="15345" xr2:uid="{00000000-000D-0000-FFFF-FFFF00000000}"/>
  </bookViews>
  <sheets>
    <sheet name="2026" sheetId="1" r:id="rId1"/>
  </sheets>
  <definedNames>
    <definedName name="_xlnm.Print_Area" localSheetId="0">'2026'!$A$1:$I$110</definedName>
    <definedName name="_xlnm.Print_Titles" localSheetId="0">'2026'!$1:$6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5" i="1" l="1"/>
  <c r="F104" i="1"/>
  <c r="F103" i="1"/>
  <c r="F102" i="1"/>
  <c r="F101" i="1"/>
  <c r="F100" i="1"/>
  <c r="F99" i="1"/>
  <c r="F98" i="1"/>
  <c r="F97" i="1"/>
  <c r="F96" i="1"/>
  <c r="F91" i="1"/>
  <c r="F90" i="1"/>
  <c r="F89" i="1"/>
  <c r="F88" i="1"/>
  <c r="F87" i="1"/>
  <c r="F86" i="1"/>
  <c r="F85" i="1"/>
  <c r="F84" i="1"/>
  <c r="F83" i="1"/>
  <c r="F82" i="1"/>
  <c r="F77" i="1"/>
  <c r="F76" i="1"/>
  <c r="F75" i="1"/>
  <c r="F74" i="1"/>
  <c r="F73" i="1"/>
  <c r="F72" i="1"/>
  <c r="F71" i="1"/>
  <c r="F70" i="1"/>
  <c r="F69" i="1"/>
  <c r="F68" i="1"/>
  <c r="F63" i="1"/>
  <c r="F62" i="1"/>
  <c r="F61" i="1"/>
  <c r="F60" i="1"/>
  <c r="F59" i="1"/>
  <c r="F58" i="1"/>
  <c r="F57" i="1"/>
  <c r="F56" i="1"/>
  <c r="F55" i="1"/>
  <c r="F54" i="1"/>
  <c r="F49" i="1"/>
  <c r="F48" i="1"/>
  <c r="F47" i="1"/>
  <c r="F46" i="1"/>
  <c r="F45" i="1"/>
  <c r="F44" i="1"/>
  <c r="F43" i="1"/>
  <c r="F42" i="1"/>
  <c r="F41" i="1"/>
  <c r="F40" i="1"/>
  <c r="F35" i="1"/>
  <c r="F34" i="1"/>
  <c r="F33" i="1"/>
  <c r="F32" i="1"/>
  <c r="F31" i="1"/>
  <c r="F30" i="1"/>
  <c r="F29" i="1"/>
  <c r="F28" i="1"/>
  <c r="F27" i="1"/>
  <c r="F26" i="1"/>
  <c r="I96" i="1"/>
  <c r="I83" i="1"/>
  <c r="I40" i="1"/>
  <c r="I31" i="1"/>
  <c r="I41" i="1"/>
  <c r="I43" i="1"/>
  <c r="I45" i="1"/>
  <c r="I47" i="1"/>
  <c r="I54" i="1"/>
  <c r="I55" i="1"/>
  <c r="I56" i="1"/>
  <c r="I57" i="1"/>
  <c r="I58" i="1"/>
  <c r="I59" i="1"/>
  <c r="I60" i="1"/>
  <c r="I61" i="1"/>
  <c r="I62" i="1"/>
  <c r="I68" i="1"/>
  <c r="I69" i="1"/>
  <c r="I70" i="1"/>
  <c r="I71" i="1"/>
  <c r="I72" i="1"/>
  <c r="I73" i="1"/>
  <c r="I74" i="1"/>
  <c r="I75" i="1"/>
  <c r="I76" i="1"/>
  <c r="I82" i="1"/>
  <c r="I84" i="1"/>
  <c r="I85" i="1"/>
  <c r="I86" i="1"/>
  <c r="I87" i="1"/>
  <c r="I88" i="1"/>
  <c r="I89" i="1"/>
  <c r="I90" i="1"/>
  <c r="I97" i="1"/>
  <c r="I99" i="1"/>
  <c r="I101" i="1"/>
  <c r="I103" i="1"/>
  <c r="I91" i="1" l="1"/>
  <c r="I77" i="1"/>
  <c r="I104" i="1"/>
  <c r="I102" i="1"/>
  <c r="I100" i="1"/>
  <c r="I98" i="1"/>
  <c r="I48" i="1"/>
  <c r="I46" i="1"/>
  <c r="I44" i="1"/>
  <c r="I42" i="1"/>
  <c r="I33" i="1"/>
  <c r="I29" i="1"/>
  <c r="I27" i="1"/>
  <c r="I34" i="1"/>
  <c r="I32" i="1"/>
  <c r="I30" i="1"/>
  <c r="I28" i="1"/>
  <c r="I26" i="1"/>
  <c r="I63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I105" i="1" l="1"/>
  <c r="I49" i="1"/>
  <c r="I35" i="1"/>
  <c r="C20" i="1"/>
  <c r="D20" i="1"/>
  <c r="E20" i="1"/>
  <c r="H19" i="1" l="1"/>
  <c r="H18" i="1"/>
  <c r="H17" i="1"/>
  <c r="H16" i="1"/>
  <c r="H15" i="1"/>
  <c r="H14" i="1"/>
  <c r="H13" i="1"/>
  <c r="H12" i="1"/>
  <c r="H11" i="1"/>
  <c r="H20" i="1" l="1"/>
  <c r="B19" i="1" l="1"/>
  <c r="B18" i="1"/>
  <c r="B17" i="1"/>
  <c r="F17" i="1" s="1"/>
  <c r="B16" i="1"/>
  <c r="B15" i="1"/>
  <c r="F15" i="1" s="1"/>
  <c r="B14" i="1"/>
  <c r="B13" i="1"/>
  <c r="B12" i="1"/>
  <c r="B11" i="1"/>
  <c r="F14" i="1" l="1"/>
  <c r="F18" i="1"/>
  <c r="F12" i="1"/>
  <c r="F16" i="1"/>
  <c r="F13" i="1"/>
  <c r="F11" i="1"/>
  <c r="F19" i="1"/>
  <c r="I14" i="1"/>
  <c r="B20" i="1"/>
  <c r="I12" i="1" l="1"/>
  <c r="F20" i="1"/>
  <c r="G11" i="1" s="1"/>
  <c r="I19" i="1"/>
  <c r="I15" i="1"/>
  <c r="I13" i="1"/>
  <c r="I11" i="1"/>
  <c r="I16" i="1"/>
  <c r="I18" i="1"/>
  <c r="I17" i="1"/>
  <c r="G18" i="1" l="1"/>
  <c r="G13" i="1"/>
  <c r="G15" i="1"/>
  <c r="G14" i="1"/>
  <c r="G17" i="1"/>
  <c r="G19" i="1"/>
  <c r="G12" i="1"/>
  <c r="G16" i="1"/>
  <c r="I20" i="1"/>
  <c r="G20" i="1" l="1"/>
</calcChain>
</file>

<file path=xl/sharedStrings.xml><?xml version="1.0" encoding="utf-8"?>
<sst xmlns="http://schemas.openxmlformats.org/spreadsheetml/2006/main" count="159" uniqueCount="30">
  <si>
    <t>%</t>
  </si>
  <si>
    <t>All types of funds</t>
  </si>
  <si>
    <t>Swedish households, direct inv.</t>
  </si>
  <si>
    <t>IPS (Individual Pension Saving)</t>
  </si>
  <si>
    <t>Unit linked</t>
  </si>
  <si>
    <t>Non profit institutions serving households</t>
  </si>
  <si>
    <t>Swedish corporations</t>
  </si>
  <si>
    <t>Others</t>
  </si>
  <si>
    <t>TOTAL</t>
  </si>
  <si>
    <t>Equity funds</t>
  </si>
  <si>
    <t>Balanced funds</t>
  </si>
  <si>
    <t>Quarter 1</t>
  </si>
  <si>
    <t>Quarter 2</t>
  </si>
  <si>
    <t>Quarter 3</t>
  </si>
  <si>
    <t>Quarter 4</t>
  </si>
  <si>
    <t>Net savings</t>
  </si>
  <si>
    <t>Net assets</t>
  </si>
  <si>
    <t>Other funds</t>
  </si>
  <si>
    <t>Premium Pension Savings</t>
  </si>
  <si>
    <t>Hedge funds</t>
  </si>
  <si>
    <t>ISK (Investment Savings Account)</t>
  </si>
  <si>
    <t>Long term fixed income funds</t>
  </si>
  <si>
    <t>Short term fixed income funds</t>
  </si>
  <si>
    <t>sum</t>
  </si>
  <si>
    <t>Net savings and net assets in investment funds by category* 2026 (MSEK)</t>
  </si>
  <si>
    <t xml:space="preserve">*The purpose of the report is to try to show how fund savings are distributed between different categories of savings (directly in funds, via ISK, insurance shells, etc.).
</t>
  </si>
  <si>
    <t>Please note that the distribution into categories is made based on the fund companies' reporting supplemented with information from distributors (which is possible</t>
  </si>
  <si>
    <t>fund companies sell funds via an external distributor (financial company where the fund company cannot see the underlying savings categories).</t>
  </si>
  <si>
    <t xml:space="preserve">when the fund company and distributor are part of the same group). Under the category "Unallocated Nominee Accounts", fund savings are reported in cases where </t>
  </si>
  <si>
    <t>Unallocated Nominee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</si>
</sst>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\ yyyy"/>
  </numFmts>
  <fonts count="5" x14ac:knownFonts="1">
    <font>
      <sz val="10"/>
      <name val="Arial"/>
    </font>
    <font>
      <sz val="8"/>
      <name val="Verdana"/>
      <family val="2"/>
    </font>
    <font>
      <b/>
      <sz val="8"/>
      <name val="Times New Roman"/>
      <family val="1"/>
    </font>
    <font>
      <b/>
      <sz val="12"/>
      <name val="Verdana"/>
      <family val="2"/>
    </font>
    <font>
      <b/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1" fillId="2" borderId="4" xfId="0" applyFont="1" applyFill="1" applyBorder="1"/>
    <xf numFmtId="0" fontId="4" fillId="2" borderId="4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4" fillId="2" borderId="7" xfId="0" applyFont="1" applyFill="1" applyBorder="1"/>
    <xf numFmtId="1" fontId="4" fillId="0" borderId="8" xfId="0" applyNumberFormat="1" applyFont="1" applyBorder="1"/>
    <xf numFmtId="0" fontId="4" fillId="2" borderId="9" xfId="0" applyFont="1" applyFill="1" applyBorder="1"/>
    <xf numFmtId="0" fontId="4" fillId="2" borderId="10" xfId="0" applyFont="1" applyFill="1" applyBorder="1"/>
    <xf numFmtId="3" fontId="4" fillId="0" borderId="10" xfId="0" applyNumberFormat="1" applyFont="1" applyBorder="1"/>
    <xf numFmtId="0" fontId="4" fillId="2" borderId="4" xfId="0" applyFont="1" applyFill="1" applyBorder="1"/>
    <xf numFmtId="1" fontId="4" fillId="0" borderId="11" xfId="0" applyNumberFormat="1" applyFont="1" applyFill="1" applyBorder="1"/>
    <xf numFmtId="3" fontId="4" fillId="0" borderId="4" xfId="0" applyNumberFormat="1" applyFont="1" applyFill="1" applyBorder="1"/>
    <xf numFmtId="0" fontId="1" fillId="0" borderId="12" xfId="0" applyFont="1" applyBorder="1"/>
    <xf numFmtId="0" fontId="1" fillId="0" borderId="13" xfId="0" applyFont="1" applyBorder="1"/>
    <xf numFmtId="0" fontId="1" fillId="0" borderId="0" xfId="0" applyFont="1" applyBorder="1"/>
    <xf numFmtId="3" fontId="1" fillId="0" borderId="7" xfId="0" applyNumberFormat="1" applyFont="1" applyBorder="1"/>
    <xf numFmtId="3" fontId="1" fillId="0" borderId="14" xfId="0" applyNumberFormat="1" applyFont="1" applyBorder="1"/>
    <xf numFmtId="3" fontId="4" fillId="0" borderId="14" xfId="0" applyNumberFormat="1" applyFont="1" applyBorder="1"/>
    <xf numFmtId="3" fontId="1" fillId="0" borderId="10" xfId="0" applyNumberFormat="1" applyFont="1" applyBorder="1"/>
    <xf numFmtId="3" fontId="4" fillId="0" borderId="5" xfId="0" applyNumberFormat="1" applyFont="1" applyBorder="1"/>
    <xf numFmtId="164" fontId="4" fillId="2" borderId="5" xfId="0" applyNumberFormat="1" applyFont="1" applyFill="1" applyBorder="1" applyAlignment="1">
      <alignment horizontal="right"/>
    </xf>
    <xf numFmtId="3" fontId="1" fillId="0" borderId="15" xfId="0" applyNumberFormat="1" applyFont="1" applyBorder="1"/>
    <xf numFmtId="3" fontId="4" fillId="0" borderId="7" xfId="0" applyNumberFormat="1" applyFont="1" applyBorder="1"/>
    <xf numFmtId="3" fontId="1" fillId="0" borderId="5" xfId="0" applyNumberFormat="1" applyFont="1" applyBorder="1"/>
    <xf numFmtId="3" fontId="4" fillId="0" borderId="4" xfId="0" applyNumberFormat="1" applyFont="1" applyBorder="1"/>
    <xf numFmtId="1" fontId="4" fillId="0" borderId="1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76200</xdr:rowOff>
    </xdr:from>
    <xdr:to>
      <xdr:col>0</xdr:col>
      <xdr:colOff>2381250</xdr:colOff>
      <xdr:row>4</xdr:row>
      <xdr:rowOff>47625</xdr:rowOff>
    </xdr:to>
    <xdr:pic>
      <xdr:nvPicPr>
        <xdr:cNvPr id="1067" name="Picture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2276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0"/>
  <sheetViews>
    <sheetView tabSelected="1" zoomScaleNormal="100" zoomScaleSheetLayoutView="100" workbookViewId="0">
      <selection activeCell="K3" sqref="K3"/>
    </sheetView>
  </sheetViews>
  <sheetFormatPr defaultColWidth="9.140625" defaultRowHeight="10.5" x14ac:dyDescent="0.15"/>
  <cols>
    <col min="1" max="1" width="40.140625" style="1" customWidth="1"/>
    <col min="2" max="2" width="10.85546875" style="1" customWidth="1"/>
    <col min="3" max="5" width="10.85546875" style="1" hidden="1" customWidth="1"/>
    <col min="6" max="6" width="14.5703125" style="1" hidden="1" customWidth="1"/>
    <col min="7" max="7" width="12.28515625" style="1" hidden="1" customWidth="1"/>
    <col min="8" max="8" width="13.7109375" style="1" customWidth="1"/>
    <col min="9" max="9" width="11.5703125" style="1" customWidth="1"/>
    <col min="10" max="16384" width="9.140625" style="1"/>
  </cols>
  <sheetData>
    <row r="1" spans="1:9" ht="10.5" customHeight="1" x14ac:dyDescent="0.15"/>
    <row r="2" spans="1:9" ht="10.5" customHeight="1" x14ac:dyDescent="0.15">
      <c r="A2" s="2"/>
    </row>
    <row r="3" spans="1:9" ht="10.5" customHeight="1" x14ac:dyDescent="0.15">
      <c r="A3" s="2"/>
    </row>
    <row r="4" spans="1:9" ht="10.5" customHeight="1" x14ac:dyDescent="0.15">
      <c r="A4" s="2"/>
    </row>
    <row r="5" spans="1:9" ht="10.5" customHeight="1" x14ac:dyDescent="0.15">
      <c r="A5" s="2"/>
      <c r="B5" s="2"/>
    </row>
    <row r="6" spans="1:9" ht="18.75" customHeight="1" x14ac:dyDescent="0.2">
      <c r="A6" s="3" t="s">
        <v>24</v>
      </c>
      <c r="B6" s="2"/>
      <c r="D6" s="4"/>
      <c r="E6" s="4"/>
    </row>
    <row r="7" spans="1:9" ht="10.5" customHeight="1" x14ac:dyDescent="0.15"/>
    <row r="8" spans="1:9" ht="12" customHeight="1" x14ac:dyDescent="0.15">
      <c r="A8" s="4" t="s">
        <v>1</v>
      </c>
    </row>
    <row r="9" spans="1:9" ht="12" customHeight="1" x14ac:dyDescent="0.15">
      <c r="A9" s="5"/>
      <c r="B9" s="6" t="s">
        <v>11</v>
      </c>
      <c r="C9" s="6" t="s">
        <v>12</v>
      </c>
      <c r="D9" s="6" t="s">
        <v>13</v>
      </c>
      <c r="E9" s="6" t="s">
        <v>14</v>
      </c>
      <c r="F9" s="7" t="s">
        <v>15</v>
      </c>
      <c r="G9" s="8" t="s">
        <v>15</v>
      </c>
      <c r="H9" s="7" t="s">
        <v>16</v>
      </c>
      <c r="I9" s="6" t="s">
        <v>16</v>
      </c>
    </row>
    <row r="10" spans="1:9" ht="12" customHeight="1" x14ac:dyDescent="0.15">
      <c r="A10" s="9"/>
      <c r="B10" s="10"/>
      <c r="C10" s="10"/>
      <c r="D10" s="10"/>
      <c r="E10" s="11"/>
      <c r="F10" s="11" t="s">
        <v>23</v>
      </c>
      <c r="G10" s="12" t="s">
        <v>0</v>
      </c>
      <c r="H10" s="29">
        <v>46112</v>
      </c>
      <c r="I10" s="10" t="s">
        <v>0</v>
      </c>
    </row>
    <row r="11" spans="1:9" ht="12" customHeight="1" x14ac:dyDescent="0.15">
      <c r="A11" s="13" t="s">
        <v>2</v>
      </c>
      <c r="B11" s="24">
        <f>+B26+B40+B54+B68+B82+B96</f>
        <v>-1144.415502230001</v>
      </c>
      <c r="C11" s="24">
        <f t="shared" ref="C11:E11" si="0">+C26+C40+C54+C68+C82+C96</f>
        <v>0</v>
      </c>
      <c r="D11" s="24">
        <f t="shared" si="0"/>
        <v>0</v>
      </c>
      <c r="E11" s="24">
        <f t="shared" si="0"/>
        <v>0</v>
      </c>
      <c r="F11" s="26">
        <f>SUM(B11:E11)</f>
        <v>-1144.415502230001</v>
      </c>
      <c r="G11" s="14">
        <f>F11/$F$20*100</f>
        <v>-10.046761071610721</v>
      </c>
      <c r="H11" s="24">
        <f>+H26+H40+H54+H68+H82+H96</f>
        <v>610731.23301893414</v>
      </c>
      <c r="I11" s="31">
        <f>H11/$H$20*100</f>
        <v>7.1265277554945401</v>
      </c>
    </row>
    <row r="12" spans="1:9" ht="12" customHeight="1" x14ac:dyDescent="0.15">
      <c r="A12" s="15" t="s">
        <v>20</v>
      </c>
      <c r="B12" s="24">
        <f t="shared" ref="B12:E19" si="1">+B27+B41+B55+B69+B83+B97</f>
        <v>8442.2400906500206</v>
      </c>
      <c r="C12" s="24">
        <f t="shared" si="1"/>
        <v>0</v>
      </c>
      <c r="D12" s="24">
        <f t="shared" si="1"/>
        <v>0</v>
      </c>
      <c r="E12" s="24">
        <f t="shared" si="1"/>
        <v>0</v>
      </c>
      <c r="F12" s="26">
        <f t="shared" ref="F12:F19" si="2">SUM(B12:E12)</f>
        <v>8442.2400906500206</v>
      </c>
      <c r="G12" s="14">
        <f>F12/$F$20*100</f>
        <v>74.113963796068631</v>
      </c>
      <c r="H12" s="24">
        <f t="shared" ref="H12" si="3">+H27+H41+H55+H69+H83+H97</f>
        <v>841375.13169803424</v>
      </c>
      <c r="I12" s="31">
        <f>H12/$H$20*100</f>
        <v>9.8178755312535682</v>
      </c>
    </row>
    <row r="13" spans="1:9" ht="12" customHeight="1" x14ac:dyDescent="0.15">
      <c r="A13" s="15" t="s">
        <v>3</v>
      </c>
      <c r="B13" s="24">
        <f t="shared" si="1"/>
        <v>-1728.8332143499963</v>
      </c>
      <c r="C13" s="24">
        <f t="shared" si="1"/>
        <v>0</v>
      </c>
      <c r="D13" s="24">
        <f t="shared" si="1"/>
        <v>0</v>
      </c>
      <c r="E13" s="24">
        <f t="shared" si="1"/>
        <v>0</v>
      </c>
      <c r="F13" s="26">
        <f t="shared" si="2"/>
        <v>-1728.8332143499963</v>
      </c>
      <c r="G13" s="14">
        <f>F13/$F$20*100</f>
        <v>-15.177332186949331</v>
      </c>
      <c r="H13" s="24">
        <f t="shared" ref="H13" si="4">+H28+H42+H56+H70+H84+H98</f>
        <v>171019.96301556088</v>
      </c>
      <c r="I13" s="31">
        <f>H13/$H$20*100</f>
        <v>1.9956053453324192</v>
      </c>
    </row>
    <row r="14" spans="1:9" ht="12" customHeight="1" x14ac:dyDescent="0.15">
      <c r="A14" s="15" t="s">
        <v>4</v>
      </c>
      <c r="B14" s="24">
        <f t="shared" si="1"/>
        <v>13281.130000000005</v>
      </c>
      <c r="C14" s="24">
        <f t="shared" si="1"/>
        <v>0</v>
      </c>
      <c r="D14" s="24">
        <f t="shared" si="1"/>
        <v>0</v>
      </c>
      <c r="E14" s="24">
        <f t="shared" si="1"/>
        <v>0</v>
      </c>
      <c r="F14" s="26">
        <f t="shared" si="2"/>
        <v>13281.130000000005</v>
      </c>
      <c r="G14" s="14">
        <f>F14/$F$20*100</f>
        <v>116.59431352598415</v>
      </c>
      <c r="H14" s="24">
        <f t="shared" ref="H14" si="5">+H29+H43+H57+H71+H85+H99</f>
        <v>2148547.6</v>
      </c>
      <c r="I14" s="31">
        <f>H14/$H$20*100</f>
        <v>25.071067725999992</v>
      </c>
    </row>
    <row r="15" spans="1:9" ht="12" customHeight="1" x14ac:dyDescent="0.15">
      <c r="A15" s="15" t="s">
        <v>18</v>
      </c>
      <c r="B15" s="24">
        <f t="shared" si="1"/>
        <v>-11049.649999999992</v>
      </c>
      <c r="C15" s="24">
        <f t="shared" si="1"/>
        <v>0</v>
      </c>
      <c r="D15" s="24">
        <f t="shared" si="1"/>
        <v>0</v>
      </c>
      <c r="E15" s="24">
        <f t="shared" si="1"/>
        <v>0</v>
      </c>
      <c r="F15" s="26">
        <f>SUM(B15:E15)</f>
        <v>-11049.649999999992</v>
      </c>
      <c r="G15" s="14">
        <f t="shared" ref="G15:G16" si="6">F15/$F$20*100</f>
        <v>-97.004272712667472</v>
      </c>
      <c r="H15" s="24">
        <f t="shared" ref="H15" si="7">+H30+H44+H58+H72+H86+H100</f>
        <v>2802884.8800000004</v>
      </c>
      <c r="I15" s="31">
        <f t="shared" ref="I15:I16" si="8">H15/$H$20*100</f>
        <v>32.706427660556074</v>
      </c>
    </row>
    <row r="16" spans="1:9" ht="12" customHeight="1" x14ac:dyDescent="0.15">
      <c r="A16" s="15" t="s">
        <v>29</v>
      </c>
      <c r="B16" s="24">
        <f t="shared" si="1"/>
        <v>-589.71975439001494</v>
      </c>
      <c r="C16" s="24">
        <f t="shared" si="1"/>
        <v>0</v>
      </c>
      <c r="D16" s="24">
        <f t="shared" si="1"/>
        <v>0</v>
      </c>
      <c r="E16" s="24">
        <f t="shared" si="1"/>
        <v>0</v>
      </c>
      <c r="F16" s="26">
        <f t="shared" si="2"/>
        <v>-589.71975439001494</v>
      </c>
      <c r="G16" s="14">
        <f t="shared" si="6"/>
        <v>-5.1771174542991254</v>
      </c>
      <c r="H16" s="24">
        <f t="shared" ref="H16" si="9">+H31+H45+H59+H73+H87+H101</f>
        <v>955168.07669901778</v>
      </c>
      <c r="I16" s="31">
        <f t="shared" si="8"/>
        <v>11.145707705351386</v>
      </c>
    </row>
    <row r="17" spans="1:9" ht="12" customHeight="1" x14ac:dyDescent="0.15">
      <c r="A17" s="15" t="s">
        <v>5</v>
      </c>
      <c r="B17" s="24">
        <f t="shared" si="1"/>
        <v>1706.0699999999997</v>
      </c>
      <c r="C17" s="24">
        <f t="shared" si="1"/>
        <v>0</v>
      </c>
      <c r="D17" s="24">
        <f t="shared" si="1"/>
        <v>0</v>
      </c>
      <c r="E17" s="24">
        <f t="shared" si="1"/>
        <v>0</v>
      </c>
      <c r="F17" s="26">
        <f>SUM(B17:E17)</f>
        <v>1706.0699999999997</v>
      </c>
      <c r="G17" s="14">
        <f>F17/$F$20*100</f>
        <v>14.977495173774797</v>
      </c>
      <c r="H17" s="24">
        <f t="shared" ref="H17" si="10">+H32+H46+H60+H74+H88+H102</f>
        <v>137560.21</v>
      </c>
      <c r="I17" s="31">
        <f>H17/$H$20*100</f>
        <v>1.605168692242509</v>
      </c>
    </row>
    <row r="18" spans="1:9" ht="12" customHeight="1" x14ac:dyDescent="0.15">
      <c r="A18" s="15" t="s">
        <v>6</v>
      </c>
      <c r="B18" s="24">
        <f t="shared" si="1"/>
        <v>-2241.0516196799781</v>
      </c>
      <c r="C18" s="24">
        <f t="shared" si="1"/>
        <v>0</v>
      </c>
      <c r="D18" s="24">
        <f t="shared" si="1"/>
        <v>0</v>
      </c>
      <c r="E18" s="24">
        <f t="shared" si="1"/>
        <v>0</v>
      </c>
      <c r="F18" s="26">
        <f t="shared" si="2"/>
        <v>-2241.0516196799781</v>
      </c>
      <c r="G18" s="14">
        <f>F18/$F$20*100</f>
        <v>-19.674069538727643</v>
      </c>
      <c r="H18" s="24">
        <f t="shared" ref="H18" si="11">+H33+H47+H61+H75+H89+H103</f>
        <v>729896.29556845303</v>
      </c>
      <c r="I18" s="31">
        <f>H18/$H$20*100</f>
        <v>8.5170463336037763</v>
      </c>
    </row>
    <row r="19" spans="1:9" ht="12" customHeight="1" x14ac:dyDescent="0.15">
      <c r="A19" s="16" t="s">
        <v>7</v>
      </c>
      <c r="B19" s="27">
        <f t="shared" si="1"/>
        <v>4715.1199999999835</v>
      </c>
      <c r="C19" s="27">
        <f t="shared" si="1"/>
        <v>0</v>
      </c>
      <c r="D19" s="27">
        <f t="shared" si="1"/>
        <v>0</v>
      </c>
      <c r="E19" s="27">
        <f t="shared" si="1"/>
        <v>0</v>
      </c>
      <c r="F19" s="28">
        <f t="shared" si="2"/>
        <v>4715.1199999999835</v>
      </c>
      <c r="G19" s="14">
        <f>F19/$F$20*100</f>
        <v>41.393780468426726</v>
      </c>
      <c r="H19" s="27">
        <f t="shared" ref="H19" si="12">+H34+H48+H62+H76+H90+H104</f>
        <v>172645.47999999978</v>
      </c>
      <c r="I19" s="17">
        <f>H19/$H$20*100</f>
        <v>2.0145732501657263</v>
      </c>
    </row>
    <row r="20" spans="1:9" ht="12" customHeight="1" x14ac:dyDescent="0.15">
      <c r="A20" s="18" t="s">
        <v>8</v>
      </c>
      <c r="B20" s="20">
        <f>SUM(B11:B19)</f>
        <v>11390.890000000025</v>
      </c>
      <c r="C20" s="20">
        <f>SUM(C11:C19)</f>
        <v>0</v>
      </c>
      <c r="D20" s="20">
        <f>SUM(D11:D19)</f>
        <v>0</v>
      </c>
      <c r="E20" s="20">
        <f>SUM(E11:E19)</f>
        <v>0</v>
      </c>
      <c r="F20" s="20">
        <f t="shared" ref="F20" si="13">SUM(B20:E20)</f>
        <v>11390.890000000025</v>
      </c>
      <c r="G20" s="19">
        <f>SUM(G11:G19)</f>
        <v>100.00000000000003</v>
      </c>
      <c r="H20" s="20">
        <f>SUM(H11:H19)</f>
        <v>8569828.870000001</v>
      </c>
      <c r="I20" s="20">
        <f>SUM(I11:I19)</f>
        <v>99.999999999999986</v>
      </c>
    </row>
    <row r="21" spans="1:9" ht="12" customHeight="1" thickBot="1" x14ac:dyDescent="0.2">
      <c r="A21" s="21"/>
      <c r="B21" s="21"/>
      <c r="C21" s="21"/>
      <c r="D21" s="21"/>
      <c r="E21" s="21"/>
      <c r="F21" s="21"/>
      <c r="G21" s="21"/>
      <c r="H21" s="21"/>
      <c r="I21" s="22"/>
    </row>
    <row r="22" spans="1:9" ht="10.5" customHeight="1" x14ac:dyDescent="0.15">
      <c r="A22" s="23"/>
      <c r="B22" s="23"/>
      <c r="C22" s="23"/>
      <c r="D22" s="23"/>
      <c r="E22" s="23"/>
      <c r="F22" s="23"/>
      <c r="G22" s="23"/>
      <c r="H22" s="23"/>
    </row>
    <row r="23" spans="1:9" ht="12" customHeight="1" x14ac:dyDescent="0.15">
      <c r="A23" s="4" t="s">
        <v>9</v>
      </c>
    </row>
    <row r="24" spans="1:9" ht="12" customHeight="1" x14ac:dyDescent="0.15">
      <c r="A24" s="5"/>
      <c r="B24" s="6" t="s">
        <v>11</v>
      </c>
      <c r="C24" s="6" t="s">
        <v>12</v>
      </c>
      <c r="D24" s="6" t="s">
        <v>13</v>
      </c>
      <c r="E24" s="6" t="s">
        <v>14</v>
      </c>
      <c r="F24" s="7" t="s">
        <v>15</v>
      </c>
      <c r="G24" s="8" t="s">
        <v>15</v>
      </c>
      <c r="H24" s="7" t="s">
        <v>16</v>
      </c>
      <c r="I24" s="6" t="s">
        <v>16</v>
      </c>
    </row>
    <row r="25" spans="1:9" ht="12" customHeight="1" x14ac:dyDescent="0.15">
      <c r="A25" s="9"/>
      <c r="B25" s="10"/>
      <c r="C25" s="10"/>
      <c r="D25" s="10"/>
      <c r="E25" s="11"/>
      <c r="F25" s="11" t="s">
        <v>23</v>
      </c>
      <c r="G25" s="12" t="s">
        <v>0</v>
      </c>
      <c r="H25" s="29">
        <v>46112</v>
      </c>
      <c r="I25" s="10" t="s">
        <v>0</v>
      </c>
    </row>
    <row r="26" spans="1:9" ht="12" customHeight="1" x14ac:dyDescent="0.15">
      <c r="A26" s="13" t="s">
        <v>2</v>
      </c>
      <c r="B26" s="24">
        <v>-2353.6109226799963</v>
      </c>
      <c r="C26" s="24"/>
      <c r="D26" s="25"/>
      <c r="E26" s="25"/>
      <c r="F26" s="26">
        <f>SUM(B26:E26)</f>
        <v>-2353.6109226799963</v>
      </c>
      <c r="G26" s="14"/>
      <c r="H26" s="25">
        <v>409201.33926348557</v>
      </c>
      <c r="I26" s="31">
        <f>H26/$H$35*100</f>
        <v>7.0922898557361291</v>
      </c>
    </row>
    <row r="27" spans="1:9" ht="12" customHeight="1" x14ac:dyDescent="0.15">
      <c r="A27" s="15" t="s">
        <v>20</v>
      </c>
      <c r="B27" s="24">
        <v>4991.2225531200165</v>
      </c>
      <c r="C27" s="24"/>
      <c r="D27" s="25"/>
      <c r="E27" s="25"/>
      <c r="F27" s="26">
        <f t="shared" ref="F27:F34" si="14">SUM(B27:E27)</f>
        <v>4991.2225531200165</v>
      </c>
      <c r="G27" s="14"/>
      <c r="H27" s="25">
        <v>432580.99515643314</v>
      </c>
      <c r="I27" s="31">
        <f t="shared" ref="I27:I34" si="15">H27/$H$35*100</f>
        <v>7.4975067512101328</v>
      </c>
    </row>
    <row r="28" spans="1:9" ht="12" customHeight="1" x14ac:dyDescent="0.15">
      <c r="A28" s="15" t="s">
        <v>3</v>
      </c>
      <c r="B28" s="24">
        <v>-1622.5376290099985</v>
      </c>
      <c r="C28" s="24"/>
      <c r="D28" s="25"/>
      <c r="E28" s="25"/>
      <c r="F28" s="26">
        <f t="shared" si="14"/>
        <v>-1622.5376290099985</v>
      </c>
      <c r="G28" s="14"/>
      <c r="H28" s="25">
        <v>100483.36710572985</v>
      </c>
      <c r="I28" s="31">
        <f t="shared" si="15"/>
        <v>1.7415807252167763</v>
      </c>
    </row>
    <row r="29" spans="1:9" ht="10.5" customHeight="1" x14ac:dyDescent="0.15">
      <c r="A29" s="15" t="s">
        <v>4</v>
      </c>
      <c r="B29" s="24">
        <v>9217.4700000000012</v>
      </c>
      <c r="C29" s="24"/>
      <c r="D29" s="25"/>
      <c r="E29" s="25"/>
      <c r="F29" s="26">
        <f t="shared" si="14"/>
        <v>9217.4700000000012</v>
      </c>
      <c r="G29" s="14"/>
      <c r="H29" s="25">
        <v>1407479.68</v>
      </c>
      <c r="I29" s="31">
        <f t="shared" si="15"/>
        <v>24.394479926643495</v>
      </c>
    </row>
    <row r="30" spans="1:9" ht="12" customHeight="1" x14ac:dyDescent="0.15">
      <c r="A30" s="15" t="s">
        <v>18</v>
      </c>
      <c r="B30" s="24">
        <v>-18165.139999999992</v>
      </c>
      <c r="C30" s="24"/>
      <c r="D30" s="25"/>
      <c r="E30" s="25"/>
      <c r="F30" s="26">
        <f>SUM(B30:E30)</f>
        <v>-18165.139999999992</v>
      </c>
      <c r="G30" s="14"/>
      <c r="H30" s="25">
        <v>2167174.9700000002</v>
      </c>
      <c r="I30" s="31">
        <f t="shared" si="15"/>
        <v>37.561541423595706</v>
      </c>
    </row>
    <row r="31" spans="1:9" ht="12" customHeight="1" x14ac:dyDescent="0.15">
      <c r="A31" s="15" t="s">
        <v>29</v>
      </c>
      <c r="B31" s="24">
        <v>-784.71407423001074</v>
      </c>
      <c r="C31" s="24"/>
      <c r="D31" s="25"/>
      <c r="E31" s="25"/>
      <c r="F31" s="26">
        <f t="shared" si="14"/>
        <v>-784.71407423001074</v>
      </c>
      <c r="G31" s="14"/>
      <c r="H31" s="25">
        <v>685767.38485466177</v>
      </c>
      <c r="I31" s="31">
        <f t="shared" si="15"/>
        <v>11.885740832992951</v>
      </c>
    </row>
    <row r="32" spans="1:9" ht="12" customHeight="1" x14ac:dyDescent="0.15">
      <c r="A32" s="15" t="s">
        <v>5</v>
      </c>
      <c r="B32" s="24">
        <v>641.79</v>
      </c>
      <c r="C32" s="24"/>
      <c r="D32" s="25"/>
      <c r="E32" s="25"/>
      <c r="F32" s="26">
        <f>SUM(B32:E32)</f>
        <v>641.79</v>
      </c>
      <c r="G32" s="14"/>
      <c r="H32" s="25">
        <v>63504.45</v>
      </c>
      <c r="I32" s="31">
        <f t="shared" si="15"/>
        <v>1.1006610275023903</v>
      </c>
    </row>
    <row r="33" spans="1:9" ht="12" customHeight="1" x14ac:dyDescent="0.15">
      <c r="A33" s="15" t="s">
        <v>6</v>
      </c>
      <c r="B33" s="24">
        <v>-1142.6599271999876</v>
      </c>
      <c r="C33" s="24"/>
      <c r="D33" s="25"/>
      <c r="E33" s="25"/>
      <c r="F33" s="26">
        <f t="shared" si="14"/>
        <v>-1142.6599271999876</v>
      </c>
      <c r="G33" s="14"/>
      <c r="H33" s="25">
        <v>417531.91361968988</v>
      </c>
      <c r="I33" s="31">
        <f t="shared" si="15"/>
        <v>7.2366756197351085</v>
      </c>
    </row>
    <row r="34" spans="1:9" ht="10.5" customHeight="1" x14ac:dyDescent="0.15">
      <c r="A34" s="16" t="s">
        <v>7</v>
      </c>
      <c r="B34" s="27">
        <v>916.09999999998399</v>
      </c>
      <c r="C34" s="27"/>
      <c r="D34" s="32"/>
      <c r="E34" s="32"/>
      <c r="F34" s="28">
        <f t="shared" si="14"/>
        <v>916.09999999998399</v>
      </c>
      <c r="G34" s="14"/>
      <c r="H34" s="30">
        <v>85940.529999999795</v>
      </c>
      <c r="I34" s="17">
        <f t="shared" si="15"/>
        <v>1.4895238373672992</v>
      </c>
    </row>
    <row r="35" spans="1:9" ht="12" customHeight="1" x14ac:dyDescent="0.15">
      <c r="A35" s="18" t="s">
        <v>8</v>
      </c>
      <c r="B35" s="20">
        <v>-8302.0799999999836</v>
      </c>
      <c r="C35" s="20"/>
      <c r="D35" s="20"/>
      <c r="E35" s="20"/>
      <c r="F35" s="20">
        <f t="shared" ref="F35" si="16">SUM(B35:E35)</f>
        <v>-8302.0799999999836</v>
      </c>
      <c r="G35" s="19"/>
      <c r="H35" s="20">
        <v>5769664.6300000008</v>
      </c>
      <c r="I35" s="20">
        <f>SUM(I26:I34)</f>
        <v>99.999999999999972</v>
      </c>
    </row>
    <row r="36" spans="1:9" ht="12" customHeight="1" x14ac:dyDescent="0.15">
      <c r="A36" s="23"/>
    </row>
    <row r="37" spans="1:9" ht="12" customHeight="1" x14ac:dyDescent="0.15">
      <c r="A37" s="4" t="s">
        <v>10</v>
      </c>
    </row>
    <row r="38" spans="1:9" ht="12" customHeight="1" x14ac:dyDescent="0.15">
      <c r="A38" s="5"/>
      <c r="B38" s="6" t="s">
        <v>11</v>
      </c>
      <c r="C38" s="6" t="s">
        <v>12</v>
      </c>
      <c r="D38" s="6" t="s">
        <v>13</v>
      </c>
      <c r="E38" s="6" t="s">
        <v>14</v>
      </c>
      <c r="F38" s="7" t="s">
        <v>15</v>
      </c>
      <c r="G38" s="8" t="s">
        <v>15</v>
      </c>
      <c r="H38" s="7" t="s">
        <v>16</v>
      </c>
      <c r="I38" s="6" t="s">
        <v>16</v>
      </c>
    </row>
    <row r="39" spans="1:9" ht="12" customHeight="1" x14ac:dyDescent="0.15">
      <c r="A39" s="9"/>
      <c r="B39" s="10"/>
      <c r="C39" s="10"/>
      <c r="D39" s="10"/>
      <c r="E39" s="11"/>
      <c r="F39" s="11" t="s">
        <v>23</v>
      </c>
      <c r="G39" s="12" t="s">
        <v>0</v>
      </c>
      <c r="H39" s="29">
        <v>46112</v>
      </c>
      <c r="I39" s="10" t="s">
        <v>0</v>
      </c>
    </row>
    <row r="40" spans="1:9" ht="12" customHeight="1" x14ac:dyDescent="0.15">
      <c r="A40" s="13" t="s">
        <v>2</v>
      </c>
      <c r="B40" s="24">
        <v>-1359.3346908600033</v>
      </c>
      <c r="C40" s="24"/>
      <c r="D40" s="25"/>
      <c r="E40" s="25"/>
      <c r="F40" s="26">
        <f>SUM(B40:E40)</f>
        <v>-1359.3346908600033</v>
      </c>
      <c r="G40" s="14"/>
      <c r="H40" s="25">
        <v>100727.01496192539</v>
      </c>
      <c r="I40" s="31">
        <f>+H40/$H$49*100</f>
        <v>6.2445109359006663</v>
      </c>
    </row>
    <row r="41" spans="1:9" ht="12" customHeight="1" x14ac:dyDescent="0.15">
      <c r="A41" s="15" t="s">
        <v>20</v>
      </c>
      <c r="B41" s="24">
        <v>1961.9585356300049</v>
      </c>
      <c r="C41" s="24"/>
      <c r="D41" s="25"/>
      <c r="E41" s="25"/>
      <c r="F41" s="26">
        <f t="shared" ref="F41:F48" si="17">SUM(B41:E41)</f>
        <v>1961.9585356300049</v>
      </c>
      <c r="G41" s="14"/>
      <c r="H41" s="25">
        <v>319925.02835357212</v>
      </c>
      <c r="I41" s="31">
        <f t="shared" ref="I41:I48" si="18">+H41/$H$49*100</f>
        <v>19.833560430410518</v>
      </c>
    </row>
    <row r="42" spans="1:9" ht="12" customHeight="1" x14ac:dyDescent="0.15">
      <c r="A42" s="15" t="s">
        <v>3</v>
      </c>
      <c r="B42" s="24">
        <v>-222.99955938999801</v>
      </c>
      <c r="C42" s="24"/>
      <c r="D42" s="25"/>
      <c r="E42" s="25"/>
      <c r="F42" s="26">
        <f t="shared" si="17"/>
        <v>-222.99955938999801</v>
      </c>
      <c r="G42" s="14"/>
      <c r="H42" s="25">
        <v>66294.113921219367</v>
      </c>
      <c r="I42" s="31">
        <f t="shared" si="18"/>
        <v>4.1098638684307316</v>
      </c>
    </row>
    <row r="43" spans="1:9" ht="12" customHeight="1" x14ac:dyDescent="0.15">
      <c r="A43" s="15" t="s">
        <v>4</v>
      </c>
      <c r="B43" s="24">
        <v>-3767.99</v>
      </c>
      <c r="C43" s="24"/>
      <c r="D43" s="25"/>
      <c r="E43" s="25"/>
      <c r="F43" s="26">
        <f t="shared" si="17"/>
        <v>-3767.99</v>
      </c>
      <c r="G43" s="14"/>
      <c r="H43" s="25">
        <v>519816.38</v>
      </c>
      <c r="I43" s="31">
        <f t="shared" si="18"/>
        <v>32.225704998775925</v>
      </c>
    </row>
    <row r="44" spans="1:9" ht="12" customHeight="1" x14ac:dyDescent="0.15">
      <c r="A44" s="15" t="s">
        <v>18</v>
      </c>
      <c r="B44" s="24">
        <v>-1534.02</v>
      </c>
      <c r="C44" s="24"/>
      <c r="D44" s="25"/>
      <c r="E44" s="25"/>
      <c r="F44" s="26">
        <f>SUM(B44:E44)</f>
        <v>-1534.02</v>
      </c>
      <c r="G44" s="14"/>
      <c r="H44" s="25">
        <v>435396.67</v>
      </c>
      <c r="I44" s="31">
        <f t="shared" si="18"/>
        <v>26.992155662484873</v>
      </c>
    </row>
    <row r="45" spans="1:9" ht="12" customHeight="1" x14ac:dyDescent="0.15">
      <c r="A45" s="15" t="s">
        <v>29</v>
      </c>
      <c r="B45" s="24">
        <v>-56.143183630005296</v>
      </c>
      <c r="C45" s="24"/>
      <c r="D45" s="25"/>
      <c r="E45" s="25"/>
      <c r="F45" s="26">
        <f t="shared" si="17"/>
        <v>-56.143183630005296</v>
      </c>
      <c r="G45" s="14"/>
      <c r="H45" s="25">
        <v>93911.023880085209</v>
      </c>
      <c r="I45" s="31">
        <f t="shared" si="18"/>
        <v>5.82195765299398</v>
      </c>
    </row>
    <row r="46" spans="1:9" ht="10.5" customHeight="1" x14ac:dyDescent="0.15">
      <c r="A46" s="15" t="s">
        <v>5</v>
      </c>
      <c r="B46" s="24">
        <v>174.26</v>
      </c>
      <c r="C46" s="24"/>
      <c r="D46" s="25"/>
      <c r="E46" s="25"/>
      <c r="F46" s="26">
        <f>SUM(B46:E46)</f>
        <v>174.26</v>
      </c>
      <c r="G46" s="14"/>
      <c r="H46" s="25">
        <v>36683.480000000003</v>
      </c>
      <c r="I46" s="31">
        <f t="shared" si="18"/>
        <v>2.2741703614812923</v>
      </c>
    </row>
    <row r="47" spans="1:9" ht="12" customHeight="1" x14ac:dyDescent="0.15">
      <c r="A47" s="15" t="s">
        <v>6</v>
      </c>
      <c r="B47" s="24">
        <v>-361.77110174999689</v>
      </c>
      <c r="C47" s="24"/>
      <c r="D47" s="25"/>
      <c r="E47" s="25"/>
      <c r="F47" s="26">
        <f t="shared" si="17"/>
        <v>-361.77110174999689</v>
      </c>
      <c r="G47" s="14"/>
      <c r="H47" s="25">
        <v>34814.308883197955</v>
      </c>
      <c r="I47" s="31">
        <f t="shared" si="18"/>
        <v>2.158292218121717</v>
      </c>
    </row>
    <row r="48" spans="1:9" ht="12" customHeight="1" x14ac:dyDescent="0.15">
      <c r="A48" s="16" t="s">
        <v>7</v>
      </c>
      <c r="B48" s="27">
        <v>-124.76000000000022</v>
      </c>
      <c r="C48" s="27"/>
      <c r="D48" s="32"/>
      <c r="E48" s="32"/>
      <c r="F48" s="28">
        <f t="shared" si="17"/>
        <v>-124.76000000000022</v>
      </c>
      <c r="G48" s="14"/>
      <c r="H48" s="30">
        <v>5480.8800000000047</v>
      </c>
      <c r="I48" s="17">
        <f t="shared" si="18"/>
        <v>0.33978387140030319</v>
      </c>
    </row>
    <row r="49" spans="1:9" ht="12" customHeight="1" x14ac:dyDescent="0.15">
      <c r="A49" s="18" t="s">
        <v>8</v>
      </c>
      <c r="B49" s="20">
        <v>-5290.7999999999984</v>
      </c>
      <c r="C49" s="20"/>
      <c r="D49" s="20"/>
      <c r="E49" s="20"/>
      <c r="F49" s="20">
        <f t="shared" ref="F49" si="19">SUM(B49:E49)</f>
        <v>-5290.7999999999984</v>
      </c>
      <c r="G49" s="19"/>
      <c r="H49" s="20">
        <v>1613048.9</v>
      </c>
      <c r="I49" s="20">
        <f>SUM(I40:I48)</f>
        <v>100.00000000000001</v>
      </c>
    </row>
    <row r="50" spans="1:9" ht="12" customHeight="1" x14ac:dyDescent="0.15">
      <c r="A50" s="23"/>
    </row>
    <row r="51" spans="1:9" ht="12" customHeight="1" x14ac:dyDescent="0.15">
      <c r="A51" s="4" t="s">
        <v>21</v>
      </c>
    </row>
    <row r="52" spans="1:9" ht="12" customHeight="1" x14ac:dyDescent="0.15">
      <c r="A52" s="5"/>
      <c r="B52" s="6" t="s">
        <v>11</v>
      </c>
      <c r="C52" s="6" t="s">
        <v>12</v>
      </c>
      <c r="D52" s="6" t="s">
        <v>13</v>
      </c>
      <c r="E52" s="6" t="s">
        <v>14</v>
      </c>
      <c r="F52" s="7" t="s">
        <v>15</v>
      </c>
      <c r="G52" s="8" t="s">
        <v>15</v>
      </c>
      <c r="H52" s="7" t="s">
        <v>16</v>
      </c>
      <c r="I52" s="6" t="s">
        <v>16</v>
      </c>
    </row>
    <row r="53" spans="1:9" ht="12" customHeight="1" x14ac:dyDescent="0.15">
      <c r="A53" s="9"/>
      <c r="B53" s="10"/>
      <c r="C53" s="10"/>
      <c r="D53" s="10"/>
      <c r="E53" s="11"/>
      <c r="F53" s="11" t="s">
        <v>23</v>
      </c>
      <c r="G53" s="12" t="s">
        <v>0</v>
      </c>
      <c r="H53" s="29">
        <v>46112</v>
      </c>
      <c r="I53" s="10" t="s">
        <v>0</v>
      </c>
    </row>
    <row r="54" spans="1:9" ht="12" customHeight="1" x14ac:dyDescent="0.15">
      <c r="A54" s="13" t="s">
        <v>2</v>
      </c>
      <c r="B54" s="24">
        <v>-63.303636370003005</v>
      </c>
      <c r="C54" s="24"/>
      <c r="D54" s="25"/>
      <c r="E54" s="25"/>
      <c r="F54" s="26">
        <f>SUM(B54:E54)</f>
        <v>-63.303636370003005</v>
      </c>
      <c r="G54" s="14"/>
      <c r="H54" s="25">
        <v>32115.11742926453</v>
      </c>
      <c r="I54" s="31">
        <f>+H54/$H$63*100</f>
        <v>4.1231524090997187</v>
      </c>
    </row>
    <row r="55" spans="1:9" ht="12" customHeight="1" x14ac:dyDescent="0.15">
      <c r="A55" s="15" t="s">
        <v>20</v>
      </c>
      <c r="B55" s="24">
        <v>1214.1807360700004</v>
      </c>
      <c r="C55" s="24"/>
      <c r="D55" s="25"/>
      <c r="E55" s="25"/>
      <c r="F55" s="26">
        <f t="shared" ref="F55:F62" si="20">SUM(B55:E55)</f>
        <v>1214.1807360700004</v>
      </c>
      <c r="G55" s="14"/>
      <c r="H55" s="25">
        <v>76869.348725945747</v>
      </c>
      <c r="I55" s="31">
        <f t="shared" ref="I55:I62" si="21">+H55/$H$63*100</f>
        <v>9.8689983333673883</v>
      </c>
    </row>
    <row r="56" spans="1:9" ht="12" customHeight="1" x14ac:dyDescent="0.15">
      <c r="A56" s="15" t="s">
        <v>3</v>
      </c>
      <c r="B56" s="24">
        <v>15.342854090000102</v>
      </c>
      <c r="C56" s="24"/>
      <c r="D56" s="25"/>
      <c r="E56" s="25"/>
      <c r="F56" s="26">
        <f t="shared" si="20"/>
        <v>15.342854090000102</v>
      </c>
      <c r="G56" s="14"/>
      <c r="H56" s="25">
        <v>1964.1389680991456</v>
      </c>
      <c r="I56" s="31">
        <f t="shared" si="21"/>
        <v>0.25216922640753026</v>
      </c>
    </row>
    <row r="57" spans="1:9" ht="12" customHeight="1" x14ac:dyDescent="0.15">
      <c r="A57" s="15" t="s">
        <v>4</v>
      </c>
      <c r="B57" s="24">
        <v>2873.4300000000003</v>
      </c>
      <c r="C57" s="24"/>
      <c r="D57" s="25"/>
      <c r="E57" s="25"/>
      <c r="F57" s="26">
        <f t="shared" si="20"/>
        <v>2873.4300000000003</v>
      </c>
      <c r="G57" s="14"/>
      <c r="H57" s="25">
        <v>142088.53</v>
      </c>
      <c r="I57" s="31">
        <f t="shared" si="21"/>
        <v>18.242270670979586</v>
      </c>
    </row>
    <row r="58" spans="1:9" ht="12" customHeight="1" x14ac:dyDescent="0.15">
      <c r="A58" s="15" t="s">
        <v>18</v>
      </c>
      <c r="B58" s="24">
        <v>7929.4</v>
      </c>
      <c r="C58" s="24"/>
      <c r="D58" s="25"/>
      <c r="E58" s="25"/>
      <c r="F58" s="26">
        <f>SUM(B58:E58)</f>
        <v>7929.4</v>
      </c>
      <c r="G58" s="14"/>
      <c r="H58" s="25">
        <v>186414.95</v>
      </c>
      <c r="I58" s="31">
        <f t="shared" si="21"/>
        <v>23.933191335128363</v>
      </c>
    </row>
    <row r="59" spans="1:9" ht="12" customHeight="1" x14ac:dyDescent="0.15">
      <c r="A59" s="15" t="s">
        <v>29</v>
      </c>
      <c r="B59" s="24">
        <v>-568.45920133999971</v>
      </c>
      <c r="C59" s="24"/>
      <c r="D59" s="25"/>
      <c r="E59" s="25"/>
      <c r="F59" s="26">
        <f t="shared" si="20"/>
        <v>-568.45920133999971</v>
      </c>
      <c r="G59" s="14"/>
      <c r="H59" s="25">
        <v>93525.009867711939</v>
      </c>
      <c r="I59" s="31">
        <f t="shared" si="21"/>
        <v>12.00736290616025</v>
      </c>
    </row>
    <row r="60" spans="1:9" ht="12" customHeight="1" x14ac:dyDescent="0.15">
      <c r="A60" s="15" t="s">
        <v>5</v>
      </c>
      <c r="B60" s="24">
        <v>-125.83999999999992</v>
      </c>
      <c r="C60" s="24"/>
      <c r="D60" s="25"/>
      <c r="E60" s="25"/>
      <c r="F60" s="26">
        <f>SUM(B60:E60)</f>
        <v>-125.83999999999992</v>
      </c>
      <c r="G60" s="14"/>
      <c r="H60" s="25">
        <v>25797.01</v>
      </c>
      <c r="I60" s="31">
        <f t="shared" si="21"/>
        <v>3.3119917485385142</v>
      </c>
    </row>
    <row r="61" spans="1:9" ht="12" customHeight="1" x14ac:dyDescent="0.15">
      <c r="A61" s="15" t="s">
        <v>6</v>
      </c>
      <c r="B61" s="24">
        <v>2550.6292475500049</v>
      </c>
      <c r="C61" s="24"/>
      <c r="D61" s="25"/>
      <c r="E61" s="25"/>
      <c r="F61" s="26">
        <f t="shared" si="20"/>
        <v>2550.6292475500049</v>
      </c>
      <c r="G61" s="14"/>
      <c r="H61" s="25">
        <v>165307.60500897863</v>
      </c>
      <c r="I61" s="31">
        <f t="shared" si="21"/>
        <v>21.223289976644626</v>
      </c>
    </row>
    <row r="62" spans="1:9" ht="12" customHeight="1" x14ac:dyDescent="0.15">
      <c r="A62" s="16" t="s">
        <v>7</v>
      </c>
      <c r="B62" s="27">
        <v>1187.1800000000003</v>
      </c>
      <c r="C62" s="27"/>
      <c r="D62" s="32"/>
      <c r="E62" s="32"/>
      <c r="F62" s="28">
        <f t="shared" si="20"/>
        <v>1187.1800000000003</v>
      </c>
      <c r="G62" s="14"/>
      <c r="H62" s="30">
        <v>54815.459999999992</v>
      </c>
      <c r="I62" s="17">
        <f t="shared" si="21"/>
        <v>7.0375733936740321</v>
      </c>
    </row>
    <row r="63" spans="1:9" ht="12" customHeight="1" x14ac:dyDescent="0.15">
      <c r="A63" s="18" t="s">
        <v>8</v>
      </c>
      <c r="B63" s="33">
        <v>15012.560000000003</v>
      </c>
      <c r="C63" s="33"/>
      <c r="D63" s="33"/>
      <c r="E63" s="33"/>
      <c r="F63" s="20">
        <f t="shared" ref="F63" si="22">SUM(B63:E63)</f>
        <v>15012.560000000003</v>
      </c>
      <c r="G63" s="34"/>
      <c r="H63" s="33">
        <v>778897.16999999993</v>
      </c>
      <c r="I63" s="33">
        <f>SUM(I54:I62)</f>
        <v>100.00000000000001</v>
      </c>
    </row>
    <row r="64" spans="1:9" ht="12" customHeight="1" x14ac:dyDescent="0.15">
      <c r="A64" s="23"/>
    </row>
    <row r="65" spans="1:9" ht="12" customHeight="1" x14ac:dyDescent="0.15">
      <c r="A65" s="4" t="s">
        <v>22</v>
      </c>
    </row>
    <row r="66" spans="1:9" ht="12" customHeight="1" x14ac:dyDescent="0.15">
      <c r="A66" s="5"/>
      <c r="B66" s="6" t="s">
        <v>11</v>
      </c>
      <c r="C66" s="6" t="s">
        <v>12</v>
      </c>
      <c r="D66" s="6" t="s">
        <v>13</v>
      </c>
      <c r="E66" s="6" t="s">
        <v>14</v>
      </c>
      <c r="F66" s="7" t="s">
        <v>15</v>
      </c>
      <c r="G66" s="8" t="s">
        <v>15</v>
      </c>
      <c r="H66" s="7" t="s">
        <v>16</v>
      </c>
      <c r="I66" s="6" t="s">
        <v>16</v>
      </c>
    </row>
    <row r="67" spans="1:9" ht="12" customHeight="1" x14ac:dyDescent="0.15">
      <c r="A67" s="9"/>
      <c r="B67" s="10"/>
      <c r="C67" s="10"/>
      <c r="D67" s="10"/>
      <c r="E67" s="11"/>
      <c r="F67" s="11" t="s">
        <v>23</v>
      </c>
      <c r="G67" s="12" t="s">
        <v>0</v>
      </c>
      <c r="H67" s="29">
        <v>46112</v>
      </c>
      <c r="I67" s="10" t="s">
        <v>0</v>
      </c>
    </row>
    <row r="68" spans="1:9" ht="12" customHeight="1" x14ac:dyDescent="0.15">
      <c r="A68" s="13" t="s">
        <v>2</v>
      </c>
      <c r="B68" s="24">
        <v>1451.4437476800013</v>
      </c>
      <c r="C68" s="24"/>
      <c r="D68" s="25"/>
      <c r="E68" s="25"/>
      <c r="F68" s="26">
        <f>SUM(B68:E68)</f>
        <v>1451.4437476800013</v>
      </c>
      <c r="G68" s="14"/>
      <c r="H68" s="25">
        <v>55390.821364258656</v>
      </c>
      <c r="I68" s="31">
        <f>+H68/$H$77*100</f>
        <v>16.215449145987392</v>
      </c>
    </row>
    <row r="69" spans="1:9" ht="12" customHeight="1" x14ac:dyDescent="0.15">
      <c r="A69" s="15" t="s">
        <v>20</v>
      </c>
      <c r="B69" s="24">
        <v>330.52826582999819</v>
      </c>
      <c r="C69" s="24"/>
      <c r="D69" s="25"/>
      <c r="E69" s="25"/>
      <c r="F69" s="26">
        <f t="shared" ref="F69:F76" si="23">SUM(B69:E69)</f>
        <v>330.52826582999819</v>
      </c>
      <c r="G69" s="14"/>
      <c r="H69" s="25">
        <v>8041.8594620832719</v>
      </c>
      <c r="I69" s="31">
        <f t="shared" ref="I69:I76" si="24">+H69/$H$77*100</f>
        <v>2.3542233159722006</v>
      </c>
    </row>
    <row r="70" spans="1:9" ht="12" customHeight="1" x14ac:dyDescent="0.15">
      <c r="A70" s="15" t="s">
        <v>3</v>
      </c>
      <c r="B70" s="24">
        <v>108.68111995999988</v>
      </c>
      <c r="C70" s="24"/>
      <c r="D70" s="25"/>
      <c r="E70" s="25"/>
      <c r="F70" s="26">
        <f t="shared" si="23"/>
        <v>108.68111995999988</v>
      </c>
      <c r="G70" s="14"/>
      <c r="H70" s="25">
        <v>2012.1730205125418</v>
      </c>
      <c r="I70" s="31">
        <f t="shared" si="24"/>
        <v>0.58905588477340431</v>
      </c>
    </row>
    <row r="71" spans="1:9" ht="12" customHeight="1" x14ac:dyDescent="0.15">
      <c r="A71" s="15" t="s">
        <v>4</v>
      </c>
      <c r="B71" s="24">
        <v>5019.3200000000006</v>
      </c>
      <c r="C71" s="24"/>
      <c r="D71" s="25"/>
      <c r="E71" s="25"/>
      <c r="F71" s="26">
        <f t="shared" si="23"/>
        <v>5019.3200000000006</v>
      </c>
      <c r="G71" s="14"/>
      <c r="H71" s="25">
        <v>72040.11</v>
      </c>
      <c r="I71" s="31">
        <f t="shared" si="24"/>
        <v>21.089464127897976</v>
      </c>
    </row>
    <row r="72" spans="1:9" ht="12" customHeight="1" x14ac:dyDescent="0.15">
      <c r="A72" s="15" t="s">
        <v>18</v>
      </c>
      <c r="B72" s="24">
        <v>734.86999999999989</v>
      </c>
      <c r="C72" s="24"/>
      <c r="D72" s="25"/>
      <c r="E72" s="25"/>
      <c r="F72" s="26">
        <f>SUM(B72:E72)</f>
        <v>734.86999999999989</v>
      </c>
      <c r="G72" s="14"/>
      <c r="H72" s="25">
        <v>13742.33</v>
      </c>
      <c r="I72" s="31">
        <f t="shared" si="24"/>
        <v>4.0230140621486585</v>
      </c>
    </row>
    <row r="73" spans="1:9" ht="12" customHeight="1" x14ac:dyDescent="0.15">
      <c r="A73" s="15" t="s">
        <v>29</v>
      </c>
      <c r="B73" s="24">
        <v>660.83670481000081</v>
      </c>
      <c r="C73" s="24"/>
      <c r="D73" s="25"/>
      <c r="E73" s="25"/>
      <c r="F73" s="26">
        <f t="shared" si="23"/>
        <v>660.83670481000081</v>
      </c>
      <c r="G73" s="14"/>
      <c r="H73" s="25">
        <v>79784.748096558847</v>
      </c>
      <c r="I73" s="31">
        <f t="shared" si="24"/>
        <v>23.356677036386454</v>
      </c>
    </row>
    <row r="74" spans="1:9" ht="12" customHeight="1" x14ac:dyDescent="0.15">
      <c r="A74" s="15" t="s">
        <v>5</v>
      </c>
      <c r="B74" s="24">
        <v>1007.18</v>
      </c>
      <c r="C74" s="24"/>
      <c r="D74" s="25"/>
      <c r="E74" s="25"/>
      <c r="F74" s="26">
        <f>SUM(B74:E74)</f>
        <v>1007.18</v>
      </c>
      <c r="G74" s="14"/>
      <c r="H74" s="25">
        <v>8226.9</v>
      </c>
      <c r="I74" s="31">
        <f t="shared" si="24"/>
        <v>2.4083932191914181</v>
      </c>
    </row>
    <row r="75" spans="1:9" ht="12" customHeight="1" x14ac:dyDescent="0.15">
      <c r="A75" s="15" t="s">
        <v>6</v>
      </c>
      <c r="B75" s="24">
        <v>-3285.2398382799984</v>
      </c>
      <c r="C75" s="24"/>
      <c r="D75" s="25"/>
      <c r="E75" s="25"/>
      <c r="F75" s="26">
        <f t="shared" si="23"/>
        <v>-3285.2398382799984</v>
      </c>
      <c r="G75" s="14"/>
      <c r="H75" s="25">
        <v>80701.668056586699</v>
      </c>
      <c r="I75" s="31">
        <f t="shared" si="24"/>
        <v>23.625101815376397</v>
      </c>
    </row>
    <row r="76" spans="1:9" ht="12" customHeight="1" x14ac:dyDescent="0.15">
      <c r="A76" s="16" t="s">
        <v>7</v>
      </c>
      <c r="B76" s="27">
        <v>2635.2299999999996</v>
      </c>
      <c r="C76" s="27"/>
      <c r="D76" s="32"/>
      <c r="E76" s="32"/>
      <c r="F76" s="28">
        <f t="shared" si="23"/>
        <v>2635.2299999999996</v>
      </c>
      <c r="G76" s="14"/>
      <c r="H76" s="30">
        <v>21652.28</v>
      </c>
      <c r="I76" s="17">
        <f t="shared" si="24"/>
        <v>6.3386213922660968</v>
      </c>
    </row>
    <row r="77" spans="1:9" ht="12" customHeight="1" x14ac:dyDescent="0.15">
      <c r="A77" s="18" t="s">
        <v>8</v>
      </c>
      <c r="B77" s="20">
        <v>8662.8500000000022</v>
      </c>
      <c r="C77" s="20"/>
      <c r="D77" s="20"/>
      <c r="E77" s="20"/>
      <c r="F77" s="20">
        <f t="shared" ref="F77" si="25">SUM(B77:E77)</f>
        <v>8662.8500000000022</v>
      </c>
      <c r="G77" s="19"/>
      <c r="H77" s="20">
        <v>341592.89</v>
      </c>
      <c r="I77" s="20">
        <f>SUM(I68:I76)</f>
        <v>100</v>
      </c>
    </row>
    <row r="78" spans="1:9" ht="12" customHeight="1" x14ac:dyDescent="0.15">
      <c r="A78" s="23"/>
    </row>
    <row r="79" spans="1:9" ht="12" customHeight="1" x14ac:dyDescent="0.15">
      <c r="A79" s="4" t="s">
        <v>19</v>
      </c>
    </row>
    <row r="80" spans="1:9" ht="12" customHeight="1" x14ac:dyDescent="0.15">
      <c r="A80" s="5"/>
      <c r="B80" s="6" t="s">
        <v>11</v>
      </c>
      <c r="C80" s="6" t="s">
        <v>12</v>
      </c>
      <c r="D80" s="6" t="s">
        <v>13</v>
      </c>
      <c r="E80" s="6" t="s">
        <v>14</v>
      </c>
      <c r="F80" s="7" t="s">
        <v>15</v>
      </c>
      <c r="G80" s="8" t="s">
        <v>15</v>
      </c>
      <c r="H80" s="7" t="s">
        <v>16</v>
      </c>
      <c r="I80" s="6" t="s">
        <v>16</v>
      </c>
    </row>
    <row r="81" spans="1:9" ht="12" customHeight="1" x14ac:dyDescent="0.15">
      <c r="A81" s="9"/>
      <c r="B81" s="10"/>
      <c r="C81" s="10"/>
      <c r="D81" s="10"/>
      <c r="E81" s="11"/>
      <c r="F81" s="11" t="s">
        <v>23</v>
      </c>
      <c r="G81" s="12" t="s">
        <v>0</v>
      </c>
      <c r="H81" s="29">
        <v>46112</v>
      </c>
      <c r="I81" s="10" t="s">
        <v>0</v>
      </c>
    </row>
    <row r="82" spans="1:9" ht="12" customHeight="1" x14ac:dyDescent="0.15">
      <c r="A82" s="13" t="s">
        <v>2</v>
      </c>
      <c r="B82" s="24">
        <v>181.86</v>
      </c>
      <c r="C82" s="24"/>
      <c r="D82" s="25"/>
      <c r="E82" s="25"/>
      <c r="F82" s="26">
        <f>SUM(B82:E82)</f>
        <v>181.86</v>
      </c>
      <c r="G82" s="14"/>
      <c r="H82" s="25">
        <v>1738.5099999999993</v>
      </c>
      <c r="I82" s="31">
        <f>+H82/$H$91*100</f>
        <v>9.577760111682041</v>
      </c>
    </row>
    <row r="83" spans="1:9" ht="12" customHeight="1" x14ac:dyDescent="0.15">
      <c r="A83" s="15" t="s">
        <v>20</v>
      </c>
      <c r="B83" s="24">
        <v>-46.70999999999998</v>
      </c>
      <c r="C83" s="24"/>
      <c r="D83" s="25"/>
      <c r="E83" s="25"/>
      <c r="F83" s="26">
        <f t="shared" ref="F83:F90" si="26">SUM(B83:E83)</f>
        <v>-46.70999999999998</v>
      </c>
      <c r="G83" s="14"/>
      <c r="H83" s="25">
        <v>3856.71</v>
      </c>
      <c r="I83" s="31">
        <f t="shared" ref="I83:I90" si="27">+H83/$H$91*100</f>
        <v>21.247299814395813</v>
      </c>
    </row>
    <row r="84" spans="1:9" ht="12" customHeight="1" x14ac:dyDescent="0.15">
      <c r="A84" s="15" t="s">
        <v>3</v>
      </c>
      <c r="B84" s="24">
        <v>-5.07</v>
      </c>
      <c r="C84" s="24"/>
      <c r="D84" s="25"/>
      <c r="E84" s="25"/>
      <c r="F84" s="26">
        <f t="shared" si="26"/>
        <v>-5.07</v>
      </c>
      <c r="G84" s="14"/>
      <c r="H84" s="25">
        <v>222.93</v>
      </c>
      <c r="I84" s="31">
        <f t="shared" si="27"/>
        <v>1.2281609318883864</v>
      </c>
    </row>
    <row r="85" spans="1:9" ht="12" customHeight="1" x14ac:dyDescent="0.15">
      <c r="A85" s="15" t="s">
        <v>4</v>
      </c>
      <c r="B85" s="24">
        <v>-73.050000000000011</v>
      </c>
      <c r="C85" s="24"/>
      <c r="D85" s="25"/>
      <c r="E85" s="25"/>
      <c r="F85" s="26">
        <f t="shared" si="26"/>
        <v>-73.050000000000011</v>
      </c>
      <c r="G85" s="14"/>
      <c r="H85" s="25">
        <v>1243.46</v>
      </c>
      <c r="I85" s="31">
        <f t="shared" si="27"/>
        <v>6.8504418084866678</v>
      </c>
    </row>
    <row r="86" spans="1:9" ht="12" customHeight="1" x14ac:dyDescent="0.15">
      <c r="A86" s="15" t="s">
        <v>18</v>
      </c>
      <c r="B86" s="24">
        <v>-14.759999999999998</v>
      </c>
      <c r="C86" s="24"/>
      <c r="D86" s="25"/>
      <c r="E86" s="25"/>
      <c r="F86" s="26">
        <f>SUM(B86:E86)</f>
        <v>-14.759999999999998</v>
      </c>
      <c r="G86" s="14"/>
      <c r="H86" s="25">
        <v>155.96</v>
      </c>
      <c r="I86" s="31">
        <f t="shared" si="27"/>
        <v>0.85921131717271226</v>
      </c>
    </row>
    <row r="87" spans="1:9" ht="12" customHeight="1" x14ac:dyDescent="0.15">
      <c r="A87" s="15" t="s">
        <v>29</v>
      </c>
      <c r="B87" s="24">
        <v>161.27000000000001</v>
      </c>
      <c r="C87" s="24"/>
      <c r="D87" s="25"/>
      <c r="E87" s="25"/>
      <c r="F87" s="26">
        <f t="shared" si="26"/>
        <v>161.27000000000001</v>
      </c>
      <c r="G87" s="14"/>
      <c r="H87" s="25">
        <v>2148.79</v>
      </c>
      <c r="I87" s="31">
        <f t="shared" si="27"/>
        <v>11.838065441315415</v>
      </c>
    </row>
    <row r="88" spans="1:9" x14ac:dyDescent="0.15">
      <c r="A88" s="15" t="s">
        <v>5</v>
      </c>
      <c r="B88" s="24">
        <v>3.6100000000000065</v>
      </c>
      <c r="C88" s="24"/>
      <c r="D88" s="25"/>
      <c r="E88" s="25"/>
      <c r="F88" s="26">
        <f>SUM(B88:E88)</f>
        <v>3.6100000000000065</v>
      </c>
      <c r="G88" s="14"/>
      <c r="H88" s="25">
        <v>1097.3399999999999</v>
      </c>
      <c r="I88" s="31">
        <f t="shared" si="27"/>
        <v>6.0454407975526028</v>
      </c>
    </row>
    <row r="89" spans="1:9" x14ac:dyDescent="0.15">
      <c r="A89" s="15" t="s">
        <v>6</v>
      </c>
      <c r="B89" s="24">
        <v>55.399999999999864</v>
      </c>
      <c r="C89" s="24"/>
      <c r="D89" s="25"/>
      <c r="E89" s="25"/>
      <c r="F89" s="26">
        <f t="shared" si="26"/>
        <v>55.399999999999864</v>
      </c>
      <c r="G89" s="14"/>
      <c r="H89" s="25">
        <v>6744.9699999999984</v>
      </c>
      <c r="I89" s="31">
        <f t="shared" si="27"/>
        <v>37.159236714480812</v>
      </c>
    </row>
    <row r="90" spans="1:9" x14ac:dyDescent="0.15">
      <c r="A90" s="16" t="s">
        <v>7</v>
      </c>
      <c r="B90" s="27">
        <v>6.0399999999999991</v>
      </c>
      <c r="C90" s="27"/>
      <c r="D90" s="32"/>
      <c r="E90" s="32"/>
      <c r="F90" s="28">
        <f t="shared" si="26"/>
        <v>6.0399999999999991</v>
      </c>
      <c r="G90" s="14"/>
      <c r="H90" s="30">
        <v>942.8599999999999</v>
      </c>
      <c r="I90" s="17">
        <f t="shared" si="27"/>
        <v>5.1943830630255405</v>
      </c>
    </row>
    <row r="91" spans="1:9" ht="12" customHeight="1" x14ac:dyDescent="0.15">
      <c r="A91" s="18" t="s">
        <v>8</v>
      </c>
      <c r="B91" s="20">
        <v>268.58999999999997</v>
      </c>
      <c r="C91" s="20"/>
      <c r="D91" s="20"/>
      <c r="E91" s="20"/>
      <c r="F91" s="20">
        <f t="shared" ref="F91" si="28">SUM(B91:E91)</f>
        <v>268.58999999999997</v>
      </c>
      <c r="G91" s="19"/>
      <c r="H91" s="20">
        <v>18151.53</v>
      </c>
      <c r="I91" s="20">
        <f>SUM(I82:I90)</f>
        <v>100</v>
      </c>
    </row>
    <row r="92" spans="1:9" x14ac:dyDescent="0.15">
      <c r="A92" s="23"/>
    </row>
    <row r="93" spans="1:9" x14ac:dyDescent="0.15">
      <c r="A93" s="4" t="s">
        <v>17</v>
      </c>
    </row>
    <row r="94" spans="1:9" x14ac:dyDescent="0.15">
      <c r="A94" s="5"/>
      <c r="B94" s="6" t="s">
        <v>11</v>
      </c>
      <c r="C94" s="6" t="s">
        <v>12</v>
      </c>
      <c r="D94" s="6" t="s">
        <v>13</v>
      </c>
      <c r="E94" s="6" t="s">
        <v>14</v>
      </c>
      <c r="F94" s="7" t="s">
        <v>15</v>
      </c>
      <c r="G94" s="8" t="s">
        <v>15</v>
      </c>
      <c r="H94" s="7" t="s">
        <v>16</v>
      </c>
      <c r="I94" s="6" t="s">
        <v>16</v>
      </c>
    </row>
    <row r="95" spans="1:9" x14ac:dyDescent="0.15">
      <c r="A95" s="9"/>
      <c r="B95" s="10"/>
      <c r="C95" s="10"/>
      <c r="D95" s="10"/>
      <c r="E95" s="11"/>
      <c r="F95" s="11" t="s">
        <v>23</v>
      </c>
      <c r="G95" s="12" t="s">
        <v>0</v>
      </c>
      <c r="H95" s="29">
        <v>46112</v>
      </c>
      <c r="I95" s="10" t="s">
        <v>0</v>
      </c>
    </row>
    <row r="96" spans="1:9" ht="12" customHeight="1" x14ac:dyDescent="0.15">
      <c r="A96" s="13" t="s">
        <v>2</v>
      </c>
      <c r="B96" s="24">
        <v>998.53000000000009</v>
      </c>
      <c r="C96" s="24"/>
      <c r="D96" s="25"/>
      <c r="E96" s="25"/>
      <c r="F96" s="26">
        <f>SUM(B96:E96)</f>
        <v>998.53000000000009</v>
      </c>
      <c r="G96" s="14"/>
      <c r="H96" s="25">
        <v>11558.43</v>
      </c>
      <c r="I96" s="31">
        <f>H96/$H$105*100</f>
        <v>23.844720080455918</v>
      </c>
    </row>
    <row r="97" spans="1:9" ht="12" customHeight="1" x14ac:dyDescent="0.15">
      <c r="A97" s="15" t="s">
        <v>20</v>
      </c>
      <c r="B97" s="24">
        <v>-8.9400000000000013</v>
      </c>
      <c r="C97" s="24"/>
      <c r="D97" s="25"/>
      <c r="E97" s="25"/>
      <c r="F97" s="26">
        <f t="shared" ref="F97:F104" si="29">SUM(B97:E97)</f>
        <v>-8.9400000000000013</v>
      </c>
      <c r="G97" s="14"/>
      <c r="H97" s="25">
        <v>101.19</v>
      </c>
      <c r="I97" s="31">
        <f t="shared" ref="I97:I104" si="30">H97/$H$105*100</f>
        <v>0.20875215967405039</v>
      </c>
    </row>
    <row r="98" spans="1:9" ht="12" customHeight="1" x14ac:dyDescent="0.15">
      <c r="A98" s="15" t="s">
        <v>3</v>
      </c>
      <c r="B98" s="24">
        <v>-2.25</v>
      </c>
      <c r="C98" s="24"/>
      <c r="D98" s="25"/>
      <c r="E98" s="25"/>
      <c r="F98" s="26">
        <f t="shared" si="29"/>
        <v>-2.25</v>
      </c>
      <c r="G98" s="14"/>
      <c r="H98" s="25">
        <v>43.24</v>
      </c>
      <c r="I98" s="31">
        <f t="shared" si="30"/>
        <v>8.9202919105701536E-2</v>
      </c>
    </row>
    <row r="99" spans="1:9" ht="12" customHeight="1" x14ac:dyDescent="0.15">
      <c r="A99" s="15" t="s">
        <v>4</v>
      </c>
      <c r="B99" s="24">
        <v>11.949999999999996</v>
      </c>
      <c r="C99" s="24"/>
      <c r="D99" s="25"/>
      <c r="E99" s="25"/>
      <c r="F99" s="26">
        <f t="shared" si="29"/>
        <v>11.949999999999996</v>
      </c>
      <c r="G99" s="14"/>
      <c r="H99" s="25">
        <v>5879.44</v>
      </c>
      <c r="I99" s="31">
        <f t="shared" si="30"/>
        <v>12.129121431702725</v>
      </c>
    </row>
    <row r="100" spans="1:9" ht="12" customHeight="1" x14ac:dyDescent="0.15">
      <c r="A100" s="15" t="s">
        <v>18</v>
      </c>
      <c r="B100" s="24">
        <v>0</v>
      </c>
      <c r="C100" s="24"/>
      <c r="D100" s="25"/>
      <c r="E100" s="25"/>
      <c r="F100" s="26">
        <f>SUM(B100:E100)</f>
        <v>0</v>
      </c>
      <c r="G100" s="14"/>
      <c r="H100" s="25">
        <v>0</v>
      </c>
      <c r="I100" s="31">
        <f t="shared" si="30"/>
        <v>0</v>
      </c>
    </row>
    <row r="101" spans="1:9" ht="12" customHeight="1" x14ac:dyDescent="0.15">
      <c r="A101" s="15" t="s">
        <v>29</v>
      </c>
      <c r="B101" s="24">
        <v>-2.5099999999999998</v>
      </c>
      <c r="C101" s="24"/>
      <c r="D101" s="25"/>
      <c r="E101" s="25"/>
      <c r="F101" s="26">
        <f t="shared" si="29"/>
        <v>-2.5099999999999998</v>
      </c>
      <c r="G101" s="14"/>
      <c r="H101" s="25">
        <v>31.12</v>
      </c>
      <c r="I101" s="31">
        <f t="shared" si="30"/>
        <v>6.4199695711596491E-2</v>
      </c>
    </row>
    <row r="102" spans="1:9" ht="12" customHeight="1" x14ac:dyDescent="0.15">
      <c r="A102" s="15" t="s">
        <v>5</v>
      </c>
      <c r="B102" s="24">
        <v>5.07</v>
      </c>
      <c r="C102" s="24"/>
      <c r="D102" s="25"/>
      <c r="E102" s="25"/>
      <c r="F102" s="26">
        <f>SUM(B102:E102)</f>
        <v>5.07</v>
      </c>
      <c r="G102" s="14"/>
      <c r="H102" s="25">
        <v>2251.0300000000002</v>
      </c>
      <c r="I102" s="31">
        <f t="shared" si="30"/>
        <v>4.6438123726759333</v>
      </c>
    </row>
    <row r="103" spans="1:9" ht="12" customHeight="1" x14ac:dyDescent="0.15">
      <c r="A103" s="15" t="s">
        <v>6</v>
      </c>
      <c r="B103" s="24">
        <v>-57.410000000000011</v>
      </c>
      <c r="C103" s="24"/>
      <c r="D103" s="25"/>
      <c r="E103" s="25"/>
      <c r="F103" s="26">
        <f t="shared" si="29"/>
        <v>-57.410000000000011</v>
      </c>
      <c r="G103" s="14"/>
      <c r="H103" s="25">
        <v>24795.83</v>
      </c>
      <c r="I103" s="31">
        <f t="shared" si="30"/>
        <v>51.153108641274926</v>
      </c>
    </row>
    <row r="104" spans="1:9" ht="12" customHeight="1" x14ac:dyDescent="0.15">
      <c r="A104" s="16" t="s">
        <v>7</v>
      </c>
      <c r="B104" s="27">
        <v>95.33</v>
      </c>
      <c r="C104" s="27"/>
      <c r="D104" s="32"/>
      <c r="E104" s="32"/>
      <c r="F104" s="28">
        <f t="shared" si="29"/>
        <v>95.33</v>
      </c>
      <c r="G104" s="14"/>
      <c r="H104" s="30">
        <v>3813.47</v>
      </c>
      <c r="I104" s="17">
        <f t="shared" si="30"/>
        <v>7.8670826993991581</v>
      </c>
    </row>
    <row r="105" spans="1:9" ht="12" customHeight="1" x14ac:dyDescent="0.15">
      <c r="A105" s="18" t="s">
        <v>8</v>
      </c>
      <c r="B105" s="20">
        <v>1039.7700000000002</v>
      </c>
      <c r="C105" s="20"/>
      <c r="D105" s="20"/>
      <c r="E105" s="20"/>
      <c r="F105" s="20">
        <f t="shared" ref="F105" si="31">SUM(B105:E105)</f>
        <v>1039.7700000000002</v>
      </c>
      <c r="G105" s="19"/>
      <c r="H105" s="20">
        <v>48473.75</v>
      </c>
      <c r="I105" s="20">
        <f>SUM(I96:I104)</f>
        <v>100</v>
      </c>
    </row>
    <row r="107" spans="1:9" x14ac:dyDescent="0.15">
      <c r="A107" s="1" t="s">
        <v>25</v>
      </c>
    </row>
    <row r="108" spans="1:9" x14ac:dyDescent="0.15">
      <c r="A108" s="1" t="s">
        <v>26</v>
      </c>
    </row>
    <row r="109" spans="1:9" x14ac:dyDescent="0.15">
      <c r="A109" s="1" t="s">
        <v>28</v>
      </c>
    </row>
    <row r="110" spans="1:9" x14ac:dyDescent="0.15">
      <c r="A110" s="1" t="s">
        <v>27</v>
      </c>
    </row>
  </sheetData>
  <phoneticPr fontId="0" type="noConversion"/>
  <pageMargins left="0.75" right="0.75" top="0.39" bottom="0.53" header="0.3" footer="0.28000000000000003"/>
  <pageSetup paperSize="9" scale="6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8" ma:contentTypeDescription="Skapa ett nytt dokument." ma:contentTypeScope="" ma:versionID="e23774cd43884b3c339660b3233ecae2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df1481d873fee572288228582ce40757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8D7C2C-A6AE-4657-B8DE-85D6B1085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1EB9D6-DA4E-4BAD-9728-186A2B35B231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4607566f-1f79-4f5d-83a9-e2ecf0037801"/>
    <ds:schemaRef ds:uri="http://purl.org/dc/dcmitype/"/>
    <ds:schemaRef ds:uri="http://purl.org/dc/terms/"/>
    <ds:schemaRef ds:uri="http://schemas.microsoft.com/office/infopath/2007/PartnerControls"/>
    <ds:schemaRef ds:uri="4d81acc2-f705-4b52-a6f2-f401f3ddbbbe"/>
  </ds:schemaRefs>
</ds:datastoreItem>
</file>

<file path=customXml/itemProps3.xml><?xml version="1.0" encoding="utf-8"?>
<ds:datastoreItem xmlns:ds="http://schemas.openxmlformats.org/officeDocument/2006/customXml" ds:itemID="{BD492B71-BBB9-409B-8E17-646B5584E1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2026</vt:lpstr>
      <vt:lpstr>'2026'!Utskriftsområde</vt:lpstr>
      <vt:lpstr>'2026'!Utskriftsrubriker</vt:lpstr>
    </vt:vector>
  </TitlesOfParts>
  <Company>Fondbolagens Förening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Mette Strand</dc:creator>
  <cp:lastModifiedBy>Fredrik Pettersson</cp:lastModifiedBy>
  <cp:lastPrinted>2024-10-30T13:15:17Z</cp:lastPrinted>
  <dcterms:created xsi:type="dcterms:W3CDTF">2001-01-11T13:23:45Z</dcterms:created>
  <dcterms:modified xsi:type="dcterms:W3CDTF">2026-05-07T12:13:59Z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3449800</vt:r8>
  </property>
  <property fmtid="{D5CDD505-2E9C-101B-9397-08002B2CF9AE}" pid="4" name="MediaServiceImageTags">
    <vt:lpwstr/>
  </property>
</Properties>
</file>