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ALLA\Statistik\Webbplats statistik\Fondsparandet efter kategori\"/>
    </mc:Choice>
  </mc:AlternateContent>
  <bookViews>
    <workbookView xWindow="0" yWindow="0" windowWidth="28800" windowHeight="13635"/>
  </bookViews>
  <sheets>
    <sheet name="2019" sheetId="1" r:id="rId1"/>
  </sheets>
  <definedNames>
    <definedName name="_xlnm.Print_Area" localSheetId="0">'2019'!$A$1:$I$106</definedName>
    <definedName name="_xlnm.Print_Titles" localSheetId="0">'2019'!$1:$6</definedName>
  </definedNames>
  <calcPr calcId="152511"/>
</workbook>
</file>

<file path=xl/calcChain.xml><?xml version="1.0" encoding="utf-8"?>
<calcChain xmlns="http://schemas.openxmlformats.org/spreadsheetml/2006/main">
  <c r="F18" i="1" l="1"/>
  <c r="G98" i="1" l="1"/>
  <c r="G99" i="1"/>
  <c r="G100" i="1"/>
  <c r="G101" i="1"/>
  <c r="G102" i="1"/>
  <c r="G103" i="1"/>
  <c r="G104" i="1"/>
  <c r="G105" i="1"/>
  <c r="G106" i="1"/>
  <c r="G97" i="1"/>
  <c r="G84" i="1"/>
  <c r="G85" i="1"/>
  <c r="G86" i="1"/>
  <c r="G87" i="1"/>
  <c r="G88" i="1"/>
  <c r="G89" i="1"/>
  <c r="G90" i="1"/>
  <c r="G91" i="1"/>
  <c r="G92" i="1"/>
  <c r="G83" i="1"/>
  <c r="G70" i="1"/>
  <c r="G71" i="1"/>
  <c r="G72" i="1"/>
  <c r="G73" i="1"/>
  <c r="G74" i="1"/>
  <c r="G75" i="1"/>
  <c r="G76" i="1"/>
  <c r="G77" i="1"/>
  <c r="G78" i="1"/>
  <c r="G69" i="1"/>
  <c r="G56" i="1"/>
  <c r="G57" i="1"/>
  <c r="G58" i="1"/>
  <c r="G59" i="1"/>
  <c r="G60" i="1"/>
  <c r="G61" i="1"/>
  <c r="G62" i="1"/>
  <c r="G63" i="1"/>
  <c r="G64" i="1"/>
  <c r="G55" i="1"/>
  <c r="G42" i="1"/>
  <c r="G43" i="1"/>
  <c r="G44" i="1"/>
  <c r="G45" i="1"/>
  <c r="G46" i="1"/>
  <c r="G47" i="1"/>
  <c r="G48" i="1"/>
  <c r="G49" i="1"/>
  <c r="G50" i="1"/>
  <c r="G41" i="1"/>
  <c r="G28" i="1"/>
  <c r="G29" i="1"/>
  <c r="G30" i="1"/>
  <c r="G31" i="1"/>
  <c r="G32" i="1"/>
  <c r="G33" i="1"/>
  <c r="G34" i="1"/>
  <c r="G35" i="1"/>
  <c r="G36" i="1"/>
  <c r="G27" i="1"/>
  <c r="F106" i="1"/>
  <c r="F105" i="1"/>
  <c r="F104" i="1"/>
  <c r="F103" i="1"/>
  <c r="F102" i="1"/>
  <c r="F101" i="1"/>
  <c r="F100" i="1"/>
  <c r="F99" i="1"/>
  <c r="F98" i="1"/>
  <c r="F97" i="1"/>
  <c r="F92" i="1"/>
  <c r="F91" i="1"/>
  <c r="F90" i="1"/>
  <c r="F89" i="1"/>
  <c r="F88" i="1"/>
  <c r="F87" i="1"/>
  <c r="F86" i="1"/>
  <c r="F85" i="1"/>
  <c r="F84" i="1"/>
  <c r="F83" i="1"/>
  <c r="F78" i="1"/>
  <c r="F77" i="1"/>
  <c r="F76" i="1"/>
  <c r="F75" i="1"/>
  <c r="F74" i="1"/>
  <c r="F73" i="1"/>
  <c r="F72" i="1"/>
  <c r="F71" i="1"/>
  <c r="F70" i="1"/>
  <c r="F69" i="1"/>
  <c r="F64" i="1"/>
  <c r="F63" i="1"/>
  <c r="F62" i="1"/>
  <c r="F61" i="1"/>
  <c r="F60" i="1"/>
  <c r="F59" i="1"/>
  <c r="F58" i="1"/>
  <c r="F57" i="1"/>
  <c r="F56" i="1"/>
  <c r="F55" i="1"/>
  <c r="F50" i="1"/>
  <c r="F49" i="1"/>
  <c r="F48" i="1"/>
  <c r="F47" i="1"/>
  <c r="F46" i="1"/>
  <c r="F45" i="1"/>
  <c r="F44" i="1"/>
  <c r="F43" i="1"/>
  <c r="F42" i="1"/>
  <c r="F41" i="1"/>
  <c r="F36" i="1"/>
  <c r="F35" i="1"/>
  <c r="F34" i="1"/>
  <c r="F33" i="1"/>
  <c r="F32" i="1"/>
  <c r="F31" i="1"/>
  <c r="F30" i="1"/>
  <c r="F29" i="1"/>
  <c r="F28" i="1"/>
  <c r="F27" i="1"/>
  <c r="F16" i="1"/>
  <c r="H26" i="1" l="1"/>
  <c r="C12" i="1" l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 l="1"/>
  <c r="D21" i="1"/>
  <c r="E21" i="1"/>
  <c r="H20" i="1" l="1"/>
  <c r="H19" i="1"/>
  <c r="H18" i="1"/>
  <c r="H17" i="1"/>
  <c r="H16" i="1"/>
  <c r="H15" i="1"/>
  <c r="H14" i="1"/>
  <c r="H13" i="1"/>
  <c r="H12" i="1"/>
  <c r="H21" i="1" l="1"/>
  <c r="B20" i="1" l="1"/>
  <c r="B19" i="1"/>
  <c r="B18" i="1"/>
  <c r="B17" i="1"/>
  <c r="B16" i="1"/>
  <c r="B15" i="1"/>
  <c r="B14" i="1"/>
  <c r="B13" i="1"/>
  <c r="B12" i="1"/>
  <c r="F15" i="1" l="1"/>
  <c r="F19" i="1"/>
  <c r="F13" i="1"/>
  <c r="F17" i="1"/>
  <c r="F14" i="1"/>
  <c r="F12" i="1"/>
  <c r="F20" i="1"/>
  <c r="I15" i="1"/>
  <c r="B21" i="1"/>
  <c r="I13" i="1" l="1"/>
  <c r="F21" i="1"/>
  <c r="G12" i="1" s="1"/>
  <c r="I20" i="1"/>
  <c r="I16" i="1"/>
  <c r="I14" i="1"/>
  <c r="I12" i="1"/>
  <c r="I17" i="1"/>
  <c r="I19" i="1"/>
  <c r="I18" i="1"/>
  <c r="G19" i="1" l="1"/>
  <c r="G14" i="1"/>
  <c r="G16" i="1"/>
  <c r="G15" i="1"/>
  <c r="G18" i="1"/>
  <c r="G20" i="1"/>
  <c r="G13" i="1"/>
  <c r="G17" i="1"/>
  <c r="I21" i="1"/>
  <c r="G21" i="1" l="1"/>
</calcChain>
</file>

<file path=xl/sharedStrings.xml><?xml version="1.0" encoding="utf-8"?>
<sst xmlns="http://schemas.openxmlformats.org/spreadsheetml/2006/main" count="155" uniqueCount="26">
  <si>
    <t>%</t>
  </si>
  <si>
    <t>All types of funds</t>
  </si>
  <si>
    <t>Swedish households, direct inv.</t>
  </si>
  <si>
    <t>IPS (Individual Pension Saving)</t>
  </si>
  <si>
    <t>Unit linked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</si>
  <si>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</si>
  <si>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</si>
  <si>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</si>
  <si>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</si>
  <si>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</si>
  <si>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</si>
  <si>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Quarter 1</t>
  </si>
  <si>
    <t>Quarter 2</t>
  </si>
  <si>
    <t>Quarter 3</t>
  </si>
  <si>
    <t>Quarter 4</t>
  </si>
  <si>
    <t>Net savings</t>
  </si>
  <si>
    <t>Net assets</t>
  </si>
  <si>
    <t>Other funds</t>
  </si>
  <si>
    <t>Premium Pension Savings</t>
  </si>
  <si>
    <t>Hedge funds</t>
  </si>
  <si>
    <t>ISK (Investment Savings Account)</t>
  </si>
  <si>
    <t>Nominee Accounts</t>
  </si>
  <si>
    <t>Quarter 1-4</t>
  </si>
  <si>
    <t>Long term fixed income funds</t>
  </si>
  <si>
    <t>Short term fixed income funds</t>
  </si>
  <si>
    <t>Net savings and net assets in investment funds 2019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</si>
</sst>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\ yyyy"/>
  </numFmts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/>
    <xf numFmtId="1" fontId="4" fillId="0" borderId="8" xfId="0" applyNumberFormat="1" applyFont="1" applyBorder="1"/>
    <xf numFmtId="0" fontId="4" fillId="2" borderId="9" xfId="0" applyFont="1" applyFill="1" applyBorder="1"/>
    <xf numFmtId="0" fontId="4" fillId="2" borderId="10" xfId="0" applyFont="1" applyFill="1" applyBorder="1"/>
    <xf numFmtId="3" fontId="4" fillId="0" borderId="10" xfId="0" applyNumberFormat="1" applyFont="1" applyBorder="1"/>
    <xf numFmtId="0" fontId="4" fillId="2" borderId="4" xfId="0" applyFont="1" applyFill="1" applyBorder="1"/>
    <xf numFmtId="1" fontId="4" fillId="0" borderId="11" xfId="0" applyNumberFormat="1" applyFont="1" applyFill="1" applyBorder="1"/>
    <xf numFmtId="3" fontId="4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4" fillId="0" borderId="14" xfId="0" applyNumberFormat="1" applyFont="1" applyBorder="1"/>
    <xf numFmtId="3" fontId="1" fillId="0" borderId="10" xfId="0" applyNumberFormat="1" applyFont="1" applyBorder="1"/>
    <xf numFmtId="3" fontId="4" fillId="0" borderId="5" xfId="0" applyNumberFormat="1" applyFont="1" applyBorder="1"/>
    <xf numFmtId="164" fontId="4" fillId="2" borderId="5" xfId="0" applyNumberFormat="1" applyFont="1" applyFill="1" applyBorder="1" applyAlignment="1">
      <alignment horizontal="right"/>
    </xf>
    <xf numFmtId="3" fontId="1" fillId="0" borderId="15" xfId="0" applyNumberFormat="1" applyFont="1" applyBorder="1"/>
    <xf numFmtId="3" fontId="4" fillId="0" borderId="7" xfId="0" applyNumberFormat="1" applyFont="1" applyBorder="1"/>
    <xf numFmtId="3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0</xdr:col>
      <xdr:colOff>2381250</xdr:colOff>
      <xdr:row>4</xdr:row>
      <xdr:rowOff>47625</xdr:rowOff>
    </xdr:to>
    <xdr:pic>
      <xdr:nvPicPr>
        <xdr:cNvPr id="10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2276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zoomScaleNormal="100" zoomScaleSheetLayoutView="100" workbookViewId="0">
      <selection activeCell="A7" sqref="A7"/>
    </sheetView>
  </sheetViews>
  <sheetFormatPr defaultRowHeight="10.5" x14ac:dyDescent="0.15"/>
  <cols>
    <col min="1" max="1" width="40.140625" style="1" customWidth="1"/>
    <col min="2" max="5" width="10.85546875" style="1" customWidth="1"/>
    <col min="6" max="6" width="14.5703125" style="1" customWidth="1"/>
    <col min="7" max="7" width="12.28515625" style="1" customWidth="1"/>
    <col min="8" max="8" width="13.7109375" style="1" customWidth="1"/>
    <col min="9" max="9" width="11.5703125" style="1" customWidth="1"/>
    <col min="10" max="16384" width="9.140625" style="1"/>
  </cols>
  <sheetData>
    <row r="1" spans="1:9" ht="10.5" customHeight="1" x14ac:dyDescent="0.15"/>
    <row r="2" spans="1:9" ht="10.5" customHeight="1" x14ac:dyDescent="0.15">
      <c r="A2" s="2"/>
    </row>
    <row r="3" spans="1:9" ht="10.5" customHeight="1" x14ac:dyDescent="0.15">
      <c r="A3" s="2"/>
    </row>
    <row r="4" spans="1:9" ht="10.5" customHeight="1" x14ac:dyDescent="0.15">
      <c r="A4" s="2"/>
    </row>
    <row r="5" spans="1:9" ht="10.5" customHeight="1" x14ac:dyDescent="0.15">
      <c r="A5" s="2"/>
      <c r="B5" s="2"/>
    </row>
    <row r="6" spans="1:9" ht="18.75" customHeight="1" x14ac:dyDescent="0.2">
      <c r="A6" s="3" t="s">
        <v>25</v>
      </c>
      <c r="B6" s="2"/>
      <c r="D6" s="4"/>
      <c r="E6" s="4"/>
    </row>
    <row r="7" spans="1:9" ht="18.75" customHeight="1" x14ac:dyDescent="0.2">
      <c r="A7" s="3"/>
      <c r="B7" s="2"/>
      <c r="D7" s="4"/>
      <c r="E7" s="4"/>
    </row>
    <row r="8" spans="1:9" ht="10.5" customHeight="1" x14ac:dyDescent="0.15"/>
    <row r="9" spans="1:9" ht="12" customHeight="1" x14ac:dyDescent="0.15">
      <c r="A9" s="4" t="s">
        <v>1</v>
      </c>
    </row>
    <row r="10" spans="1:9" ht="12" customHeight="1" x14ac:dyDescent="0.15">
      <c r="A10" s="5"/>
      <c r="B10" s="6" t="s">
        <v>11</v>
      </c>
      <c r="C10" s="6" t="s">
        <v>12</v>
      </c>
      <c r="D10" s="6" t="s">
        <v>13</v>
      </c>
      <c r="E10" s="6" t="s">
        <v>14</v>
      </c>
      <c r="F10" s="7" t="s">
        <v>15</v>
      </c>
      <c r="G10" s="8" t="s">
        <v>15</v>
      </c>
      <c r="H10" s="7" t="s">
        <v>16</v>
      </c>
      <c r="I10" s="6" t="s">
        <v>16</v>
      </c>
    </row>
    <row r="11" spans="1:9" ht="12" customHeight="1" x14ac:dyDescent="0.15">
      <c r="A11" s="9"/>
      <c r="B11" s="10"/>
      <c r="C11" s="10"/>
      <c r="D11" s="10"/>
      <c r="E11" s="11"/>
      <c r="F11" s="11" t="s">
        <v>22</v>
      </c>
      <c r="G11" s="12" t="s">
        <v>0</v>
      </c>
      <c r="H11" s="29">
        <v>43830</v>
      </c>
      <c r="I11" s="10" t="s">
        <v>0</v>
      </c>
    </row>
    <row r="12" spans="1:9" ht="12" customHeight="1" x14ac:dyDescent="0.15">
      <c r="A12" s="13" t="s">
        <v>2</v>
      </c>
      <c r="B12" s="24">
        <f>+B27+B41+B55+B69+B83+B97</f>
        <v>-4435.3899999999976</v>
      </c>
      <c r="C12" s="24">
        <f t="shared" ref="C12:E12" si="0">+C27+C41+C55+C69+C83+C97</f>
        <v>-704.86999999999534</v>
      </c>
      <c r="D12" s="24">
        <f t="shared" si="0"/>
        <v>-945.41999999999621</v>
      </c>
      <c r="E12" s="24">
        <f t="shared" si="0"/>
        <v>-1788.0900000000001</v>
      </c>
      <c r="F12" s="26">
        <f>SUM(B12:E12)</f>
        <v>-7873.7699999999895</v>
      </c>
      <c r="G12" s="14">
        <f>F12/$F$21*100</f>
        <v>-6.5561863430166252</v>
      </c>
      <c r="H12" s="24">
        <f>+H27+H41+H55+H69+H83+H97</f>
        <v>491929.39</v>
      </c>
      <c r="I12" s="31">
        <f>H12/$H$21*100</f>
        <v>9.9250458069789005</v>
      </c>
    </row>
    <row r="13" spans="1:9" ht="12" customHeight="1" x14ac:dyDescent="0.15">
      <c r="A13" s="15" t="s">
        <v>20</v>
      </c>
      <c r="B13" s="24">
        <f t="shared" ref="B13:E20" si="1">+B28+B42+B56+B70+B84+B98</f>
        <v>7202.93</v>
      </c>
      <c r="C13" s="24">
        <f t="shared" si="1"/>
        <v>5972.3099999999986</v>
      </c>
      <c r="D13" s="24">
        <f t="shared" si="1"/>
        <v>4645.9400000000005</v>
      </c>
      <c r="E13" s="24">
        <f t="shared" si="1"/>
        <v>10958.560000000001</v>
      </c>
      <c r="F13" s="26">
        <f t="shared" ref="F13:F20" si="2">SUM(B13:E13)</f>
        <v>28779.74</v>
      </c>
      <c r="G13" s="14">
        <f>F13/$F$21*100</f>
        <v>23.963785879390628</v>
      </c>
      <c r="H13" s="24">
        <f t="shared" ref="H13" si="3">+H28+H42+H56+H70+H84+H98</f>
        <v>414056.56999999995</v>
      </c>
      <c r="I13" s="31">
        <f>H13/$H$21*100</f>
        <v>8.3539030346012968</v>
      </c>
    </row>
    <row r="14" spans="1:9" ht="12" customHeight="1" x14ac:dyDescent="0.15">
      <c r="A14" s="15" t="s">
        <v>3</v>
      </c>
      <c r="B14" s="24">
        <f t="shared" si="1"/>
        <v>-988.6099999999999</v>
      </c>
      <c r="C14" s="24">
        <f t="shared" si="1"/>
        <v>-1042.4000000000001</v>
      </c>
      <c r="D14" s="24">
        <f t="shared" si="1"/>
        <v>-991.34999999999991</v>
      </c>
      <c r="E14" s="24">
        <f t="shared" si="1"/>
        <v>-1035.3200000000002</v>
      </c>
      <c r="F14" s="26">
        <f t="shared" si="2"/>
        <v>-4057.68</v>
      </c>
      <c r="G14" s="14">
        <f>F14/$F$21*100</f>
        <v>-3.3786745358743953</v>
      </c>
      <c r="H14" s="24">
        <f t="shared" ref="H14" si="4">+H29+H43+H57+H71+H85+H99</f>
        <v>118403.58</v>
      </c>
      <c r="I14" s="31">
        <f>H14/$H$21*100</f>
        <v>2.3888813701704037</v>
      </c>
    </row>
    <row r="15" spans="1:9" ht="12" customHeight="1" x14ac:dyDescent="0.15">
      <c r="A15" s="15" t="s">
        <v>4</v>
      </c>
      <c r="B15" s="24">
        <f t="shared" si="1"/>
        <v>6881.5400000000018</v>
      </c>
      <c r="C15" s="24">
        <f t="shared" si="1"/>
        <v>10569.809999999998</v>
      </c>
      <c r="D15" s="24">
        <f t="shared" si="1"/>
        <v>6648.1799999999994</v>
      </c>
      <c r="E15" s="24">
        <f t="shared" si="1"/>
        <v>10464.930000000002</v>
      </c>
      <c r="F15" s="26">
        <f t="shared" si="2"/>
        <v>34564.46</v>
      </c>
      <c r="G15" s="14">
        <f>F15/$F$21*100</f>
        <v>28.780500396346948</v>
      </c>
      <c r="H15" s="24">
        <f t="shared" ref="H15" si="5">+H30+H44+H58+H72+H86+H100</f>
        <v>1199617.6400000001</v>
      </c>
      <c r="I15" s="31">
        <f>H15/$H$21*100</f>
        <v>24.203189054957512</v>
      </c>
    </row>
    <row r="16" spans="1:9" ht="12" customHeight="1" x14ac:dyDescent="0.15">
      <c r="A16" s="15" t="s">
        <v>18</v>
      </c>
      <c r="B16" s="24">
        <f t="shared" si="1"/>
        <v>-4037.4700000000012</v>
      </c>
      <c r="C16" s="24">
        <f t="shared" si="1"/>
        <v>5138.4600000000009</v>
      </c>
      <c r="D16" s="24">
        <f t="shared" si="1"/>
        <v>-5175.79</v>
      </c>
      <c r="E16" s="24">
        <f t="shared" si="1"/>
        <v>34988.539999999994</v>
      </c>
      <c r="F16" s="26">
        <f>SUM(B16:E16)</f>
        <v>30913.739999999994</v>
      </c>
      <c r="G16" s="14">
        <f t="shared" ref="G16:G17" si="6">F16/$F$21*100</f>
        <v>25.740685846750289</v>
      </c>
      <c r="H16" s="24">
        <f t="shared" ref="H16" si="7">+H31+H45+H59+H73+H87+H101</f>
        <v>1460135.9</v>
      </c>
      <c r="I16" s="31">
        <f t="shared" ref="I16:I17" si="8">H16/$H$21*100</f>
        <v>29.459341089407896</v>
      </c>
    </row>
    <row r="17" spans="1:9" ht="12" customHeight="1" x14ac:dyDescent="0.15">
      <c r="A17" s="15" t="s">
        <v>21</v>
      </c>
      <c r="B17" s="24">
        <f t="shared" si="1"/>
        <v>3539.2200000000016</v>
      </c>
      <c r="C17" s="24">
        <f t="shared" si="1"/>
        <v>3984.6000000000022</v>
      </c>
      <c r="D17" s="24">
        <f t="shared" si="1"/>
        <v>5161.8199999999979</v>
      </c>
      <c r="E17" s="24">
        <f t="shared" si="1"/>
        <v>8173.16</v>
      </c>
      <c r="F17" s="26">
        <f t="shared" si="2"/>
        <v>20858.800000000003</v>
      </c>
      <c r="G17" s="14">
        <f t="shared" si="6"/>
        <v>17.368322886205132</v>
      </c>
      <c r="H17" s="24">
        <f t="shared" ref="H17" si="9">+H32+H46+H60+H74+H88+H102</f>
        <v>522387.75999999995</v>
      </c>
      <c r="I17" s="31">
        <f t="shared" si="8"/>
        <v>10.539566353222156</v>
      </c>
    </row>
    <row r="18" spans="1:9" ht="12" customHeight="1" x14ac:dyDescent="0.15">
      <c r="A18" s="15" t="s">
        <v>5</v>
      </c>
      <c r="B18" s="24">
        <f t="shared" si="1"/>
        <v>-671.22000000000048</v>
      </c>
      <c r="C18" s="24">
        <f t="shared" si="1"/>
        <v>-171.82999999999993</v>
      </c>
      <c r="D18" s="24">
        <f t="shared" si="1"/>
        <v>182.72000000000025</v>
      </c>
      <c r="E18" s="24">
        <f t="shared" si="1"/>
        <v>292.11999999999972</v>
      </c>
      <c r="F18" s="26">
        <f>SUM(B18:E18)</f>
        <v>-368.21000000000043</v>
      </c>
      <c r="G18" s="14">
        <f>F18/$F$21*100</f>
        <v>-0.30659434722657092</v>
      </c>
      <c r="H18" s="24">
        <f t="shared" ref="H18" si="10">+H33+H47+H61+H75+H89+H103</f>
        <v>115934.88999999998</v>
      </c>
      <c r="I18" s="31">
        <f>H18/$H$21*100</f>
        <v>2.3390736907934286</v>
      </c>
    </row>
    <row r="19" spans="1:9" ht="12" customHeight="1" x14ac:dyDescent="0.15">
      <c r="A19" s="15" t="s">
        <v>6</v>
      </c>
      <c r="B19" s="24">
        <f t="shared" si="1"/>
        <v>130.0899999999954</v>
      </c>
      <c r="C19" s="24">
        <f t="shared" si="1"/>
        <v>-2147.2100000000169</v>
      </c>
      <c r="D19" s="24">
        <f t="shared" si="1"/>
        <v>11281.38</v>
      </c>
      <c r="E19" s="24">
        <f t="shared" si="1"/>
        <v>8735.0100000000039</v>
      </c>
      <c r="F19" s="26">
        <f t="shared" si="2"/>
        <v>17999.269999999982</v>
      </c>
      <c r="G19" s="14">
        <f>F19/$F$21*100</f>
        <v>14.987301909792755</v>
      </c>
      <c r="H19" s="24">
        <f t="shared" ref="H19" si="11">+H34+H48+H62+H76+H90+H104</f>
        <v>479766.93000000005</v>
      </c>
      <c r="I19" s="31">
        <f>H19/$H$21*100</f>
        <v>9.6796590196077528</v>
      </c>
    </row>
    <row r="20" spans="1:9" ht="12" customHeight="1" x14ac:dyDescent="0.15">
      <c r="A20" s="16" t="s">
        <v>7</v>
      </c>
      <c r="B20" s="27">
        <f t="shared" si="1"/>
        <v>-262.6999999999984</v>
      </c>
      <c r="C20" s="27">
        <f t="shared" si="1"/>
        <v>207.57000000000153</v>
      </c>
      <c r="D20" s="27">
        <f t="shared" si="1"/>
        <v>-496.61999999999944</v>
      </c>
      <c r="E20" s="27">
        <f t="shared" si="1"/>
        <v>-167.80000000000473</v>
      </c>
      <c r="F20" s="28">
        <f t="shared" si="2"/>
        <v>-719.55000000000109</v>
      </c>
      <c r="G20" s="14">
        <f>F20/$F$21*100</f>
        <v>-0.59914169236815729</v>
      </c>
      <c r="H20" s="27">
        <f t="shared" ref="H20" si="12">+H35+H49+H63+H77+H91+H105</f>
        <v>154211.87000000002</v>
      </c>
      <c r="I20" s="17">
        <f>H20/$H$21*100</f>
        <v>3.1113405802606664</v>
      </c>
    </row>
    <row r="21" spans="1:9" ht="12" customHeight="1" x14ac:dyDescent="0.15">
      <c r="A21" s="18" t="s">
        <v>8</v>
      </c>
      <c r="B21" s="20">
        <f>SUM(B12:B20)</f>
        <v>7358.3900000000021</v>
      </c>
      <c r="C21" s="20">
        <f>SUM(C12:C20)</f>
        <v>21806.439999999988</v>
      </c>
      <c r="D21" s="20">
        <f>SUM(D12:D20)</f>
        <v>20310.860000000004</v>
      </c>
      <c r="E21" s="20">
        <f>SUM(E12:E20)</f>
        <v>70621.11</v>
      </c>
      <c r="F21" s="20">
        <f t="shared" ref="F21" si="13">SUM(B21:E21)</f>
        <v>120096.79999999999</v>
      </c>
      <c r="G21" s="19">
        <f>SUM(G12:G20)</f>
        <v>100</v>
      </c>
      <c r="H21" s="20">
        <f>SUM(H12:H20)</f>
        <v>4956444.5299999993</v>
      </c>
      <c r="I21" s="20">
        <f>SUM(I12:I20)</f>
        <v>100</v>
      </c>
    </row>
    <row r="22" spans="1:9" ht="12" customHeight="1" thickBot="1" x14ac:dyDescent="0.2">
      <c r="A22" s="21"/>
      <c r="B22" s="21"/>
      <c r="C22" s="21"/>
      <c r="D22" s="21"/>
      <c r="E22" s="21"/>
      <c r="F22" s="21"/>
      <c r="G22" s="21"/>
      <c r="H22" s="21"/>
      <c r="I22" s="22"/>
    </row>
    <row r="23" spans="1:9" ht="10.5" customHeight="1" x14ac:dyDescent="0.15">
      <c r="A23" s="23"/>
      <c r="B23" s="23"/>
      <c r="C23" s="23"/>
      <c r="D23" s="23"/>
      <c r="E23" s="23"/>
      <c r="F23" s="23"/>
      <c r="G23" s="23"/>
      <c r="H23" s="23"/>
    </row>
    <row r="24" spans="1:9" ht="12" customHeight="1" x14ac:dyDescent="0.15">
      <c r="A24" s="4" t="s">
        <v>9</v>
      </c>
    </row>
    <row r="25" spans="1:9" ht="12" customHeight="1" x14ac:dyDescent="0.15">
      <c r="A25" s="5"/>
      <c r="B25" s="6" t="s">
        <v>11</v>
      </c>
      <c r="C25" s="6" t="s">
        <v>12</v>
      </c>
      <c r="D25" s="6" t="s">
        <v>13</v>
      </c>
      <c r="E25" s="6" t="s">
        <v>14</v>
      </c>
      <c r="F25" s="7" t="s">
        <v>15</v>
      </c>
      <c r="G25" s="8" t="s">
        <v>15</v>
      </c>
      <c r="H25" s="7" t="s">
        <v>16</v>
      </c>
      <c r="I25" s="6" t="s">
        <v>16</v>
      </c>
    </row>
    <row r="26" spans="1:9" ht="12" customHeight="1" x14ac:dyDescent="0.15">
      <c r="A26" s="9"/>
      <c r="B26" s="10"/>
      <c r="C26" s="10"/>
      <c r="D26" s="10"/>
      <c r="E26" s="11"/>
      <c r="F26" s="11" t="s">
        <v>22</v>
      </c>
      <c r="G26" s="12" t="s">
        <v>0</v>
      </c>
      <c r="H26" s="29">
        <f>+H11</f>
        <v>43830</v>
      </c>
      <c r="I26" s="10" t="s">
        <v>0</v>
      </c>
    </row>
    <row r="27" spans="1:9" ht="12" customHeight="1" x14ac:dyDescent="0.15">
      <c r="A27" s="13" t="s">
        <v>2</v>
      </c>
      <c r="B27" s="24">
        <v>-3091.1899999999951</v>
      </c>
      <c r="C27" s="24">
        <v>-5.6499999999978172</v>
      </c>
      <c r="D27" s="25">
        <v>-234.7599999999984</v>
      </c>
      <c r="E27" s="25">
        <v>-1118.3600000000006</v>
      </c>
      <c r="F27" s="26">
        <f>SUM(B27:E27)</f>
        <v>-4449.9599999999919</v>
      </c>
      <c r="G27" s="14">
        <f>F27/$F$36*100</f>
        <v>-8.0036230658935992</v>
      </c>
      <c r="H27" s="25">
        <v>304886.45999999996</v>
      </c>
      <c r="I27" s="31">
        <v>11.06919732707121</v>
      </c>
    </row>
    <row r="28" spans="1:9" ht="12" customHeight="1" x14ac:dyDescent="0.15">
      <c r="A28" s="15" t="s">
        <v>20</v>
      </c>
      <c r="B28" s="24">
        <v>2666.6899999999987</v>
      </c>
      <c r="C28" s="24">
        <v>1421.9099999999999</v>
      </c>
      <c r="D28" s="25">
        <v>262.75</v>
      </c>
      <c r="E28" s="25">
        <v>3826.0600000000013</v>
      </c>
      <c r="F28" s="26">
        <f t="shared" ref="F28:F35" si="14">SUM(B28:E28)</f>
        <v>8177.41</v>
      </c>
      <c r="G28" s="14">
        <f t="shared" ref="G28:G36" si="15">F28/$F$36*100</f>
        <v>14.707751821425157</v>
      </c>
      <c r="H28" s="25">
        <v>164701.82999999999</v>
      </c>
      <c r="I28" s="31">
        <v>5.2262558427775652</v>
      </c>
    </row>
    <row r="29" spans="1:9" ht="12" customHeight="1" x14ac:dyDescent="0.15">
      <c r="A29" s="15" t="s">
        <v>3</v>
      </c>
      <c r="B29" s="24">
        <v>-622.81999999999994</v>
      </c>
      <c r="C29" s="24">
        <v>-832.81999999999994</v>
      </c>
      <c r="D29" s="25">
        <v>-787.57</v>
      </c>
      <c r="E29" s="25">
        <v>-706.94</v>
      </c>
      <c r="F29" s="26">
        <f t="shared" si="14"/>
        <v>-2950.15</v>
      </c>
      <c r="G29" s="14">
        <f t="shared" si="15"/>
        <v>-5.3060900744829267</v>
      </c>
      <c r="H29" s="25">
        <v>66326.16</v>
      </c>
      <c r="I29" s="31">
        <v>2.2217367190516963</v>
      </c>
    </row>
    <row r="30" spans="1:9" ht="10.5" customHeight="1" x14ac:dyDescent="0.15">
      <c r="A30" s="15" t="s">
        <v>4</v>
      </c>
      <c r="B30" s="24">
        <v>5368.7200000000012</v>
      </c>
      <c r="C30" s="24">
        <v>8700.0999999999985</v>
      </c>
      <c r="D30" s="25">
        <v>1566.880000000001</v>
      </c>
      <c r="E30" s="25">
        <v>7737.8200000000033</v>
      </c>
      <c r="F30" s="26">
        <f t="shared" si="14"/>
        <v>23373.520000000004</v>
      </c>
      <c r="G30" s="14">
        <f t="shared" si="15"/>
        <v>42.039219184695078</v>
      </c>
      <c r="H30" s="25">
        <v>660823.16</v>
      </c>
      <c r="I30" s="31">
        <v>21.861454563869309</v>
      </c>
    </row>
    <row r="31" spans="1:9" ht="12" customHeight="1" x14ac:dyDescent="0.15">
      <c r="A31" s="15" t="s">
        <v>18</v>
      </c>
      <c r="B31" s="24">
        <v>583.1299999999992</v>
      </c>
      <c r="C31" s="24">
        <v>15227.470000000001</v>
      </c>
      <c r="D31" s="25">
        <v>-6263.2199999999993</v>
      </c>
      <c r="E31" s="25">
        <v>15576.270000000002</v>
      </c>
      <c r="F31" s="26">
        <f>SUM(B31:E31)</f>
        <v>25123.65</v>
      </c>
      <c r="G31" s="14">
        <f t="shared" si="15"/>
        <v>45.186973509747972</v>
      </c>
      <c r="H31" s="25">
        <v>1107858.8999999999</v>
      </c>
      <c r="I31" s="31">
        <v>36.777632472812584</v>
      </c>
    </row>
    <row r="32" spans="1:9" ht="12" customHeight="1" x14ac:dyDescent="0.15">
      <c r="A32" s="15" t="s">
        <v>21</v>
      </c>
      <c r="B32" s="24">
        <v>1347.7000000000007</v>
      </c>
      <c r="C32" s="24">
        <v>2689.7700000000004</v>
      </c>
      <c r="D32" s="25">
        <v>1230.1899999999987</v>
      </c>
      <c r="E32" s="25">
        <v>8102.34</v>
      </c>
      <c r="F32" s="26">
        <f t="shared" si="14"/>
        <v>13370</v>
      </c>
      <c r="G32" s="14">
        <f t="shared" si="15"/>
        <v>24.047056690621403</v>
      </c>
      <c r="H32" s="25">
        <v>292015.23</v>
      </c>
      <c r="I32" s="31">
        <v>8.954593137761151</v>
      </c>
    </row>
    <row r="33" spans="1:9" ht="12" customHeight="1" x14ac:dyDescent="0.15">
      <c r="A33" s="15" t="s">
        <v>5</v>
      </c>
      <c r="B33" s="24">
        <v>-1814.8000000000002</v>
      </c>
      <c r="C33" s="24">
        <v>-1108.92</v>
      </c>
      <c r="D33" s="25">
        <v>-732.27999999999975</v>
      </c>
      <c r="E33" s="25">
        <v>-578.98</v>
      </c>
      <c r="F33" s="26">
        <f t="shared" si="14"/>
        <v>-4234.9799999999996</v>
      </c>
      <c r="G33" s="14">
        <f t="shared" si="15"/>
        <v>-7.6169636607066424</v>
      </c>
      <c r="H33" s="25">
        <v>48355.31</v>
      </c>
      <c r="I33" s="31">
        <v>1.6622586161853772</v>
      </c>
    </row>
    <row r="34" spans="1:9" ht="12" customHeight="1" x14ac:dyDescent="0.15">
      <c r="A34" s="15" t="s">
        <v>6</v>
      </c>
      <c r="B34" s="24">
        <v>-3573.2900000000045</v>
      </c>
      <c r="C34" s="24">
        <v>-3340.8200000000106</v>
      </c>
      <c r="D34" s="25">
        <v>373.18000000000029</v>
      </c>
      <c r="E34" s="25">
        <v>5779.2699999999968</v>
      </c>
      <c r="F34" s="26">
        <f t="shared" si="14"/>
        <v>-761.66000000001804</v>
      </c>
      <c r="G34" s="14">
        <f t="shared" si="15"/>
        <v>-1.3699088406117526</v>
      </c>
      <c r="H34" s="25">
        <v>280393.18000000005</v>
      </c>
      <c r="I34" s="31">
        <v>9.9852567286413336</v>
      </c>
    </row>
    <row r="35" spans="1:9" ht="10.5" customHeight="1" x14ac:dyDescent="0.15">
      <c r="A35" s="16" t="s">
        <v>7</v>
      </c>
      <c r="B35" s="27">
        <v>207.47000000000116</v>
      </c>
      <c r="C35" s="27">
        <v>-694.93000000000029</v>
      </c>
      <c r="D35" s="32">
        <v>-731.40000000000055</v>
      </c>
      <c r="E35" s="27">
        <v>-829.65000000000327</v>
      </c>
      <c r="F35" s="28">
        <f t="shared" si="14"/>
        <v>-2048.5100000000029</v>
      </c>
      <c r="G35" s="14">
        <f t="shared" si="15"/>
        <v>-3.6844155647946839</v>
      </c>
      <c r="H35" s="30">
        <v>91306.050000000047</v>
      </c>
      <c r="I35" s="17">
        <v>2.2416145918297801</v>
      </c>
    </row>
    <row r="36" spans="1:9" ht="12" customHeight="1" x14ac:dyDescent="0.15">
      <c r="A36" s="18" t="s">
        <v>8</v>
      </c>
      <c r="B36" s="20">
        <v>1071.6100000000015</v>
      </c>
      <c r="C36" s="20">
        <v>22056.10999999999</v>
      </c>
      <c r="D36" s="20">
        <v>-5316.2299999999977</v>
      </c>
      <c r="E36" s="20">
        <v>37787.829999999994</v>
      </c>
      <c r="F36" s="20">
        <f t="shared" ref="F36" si="16">SUM(B36:E36)</f>
        <v>55599.319999999985</v>
      </c>
      <c r="G36" s="19">
        <f t="shared" si="15"/>
        <v>100</v>
      </c>
      <c r="H36" s="20">
        <v>3016666.2800000003</v>
      </c>
      <c r="I36" s="20">
        <v>100.00000000000003</v>
      </c>
    </row>
    <row r="37" spans="1:9" ht="12" customHeight="1" x14ac:dyDescent="0.15">
      <c r="A37" s="23"/>
      <c r="B37" s="23"/>
      <c r="C37" s="23"/>
      <c r="D37" s="23"/>
      <c r="E37" s="23"/>
      <c r="F37" s="23"/>
      <c r="G37" s="23"/>
      <c r="H37" s="23"/>
    </row>
    <row r="38" spans="1:9" ht="12" customHeight="1" x14ac:dyDescent="0.15">
      <c r="A38" s="4" t="s">
        <v>10</v>
      </c>
    </row>
    <row r="39" spans="1:9" ht="12" customHeight="1" x14ac:dyDescent="0.15">
      <c r="A39" s="5"/>
      <c r="B39" s="6" t="s">
        <v>11</v>
      </c>
      <c r="C39" s="6" t="s">
        <v>12</v>
      </c>
      <c r="D39" s="6" t="s">
        <v>13</v>
      </c>
      <c r="E39" s="6" t="s">
        <v>14</v>
      </c>
      <c r="F39" s="7" t="s">
        <v>15</v>
      </c>
      <c r="G39" s="8" t="s">
        <v>15</v>
      </c>
      <c r="H39" s="7" t="s">
        <v>16</v>
      </c>
      <c r="I39" s="6" t="s">
        <v>16</v>
      </c>
    </row>
    <row r="40" spans="1:9" ht="12" customHeight="1" x14ac:dyDescent="0.15">
      <c r="A40" s="9"/>
      <c r="B40" s="10"/>
      <c r="C40" s="10"/>
      <c r="D40" s="10"/>
      <c r="E40" s="11"/>
      <c r="F40" s="11" t="s">
        <v>22</v>
      </c>
      <c r="G40" s="12" t="s">
        <v>0</v>
      </c>
      <c r="H40" s="29">
        <v>43830</v>
      </c>
      <c r="I40" s="10" t="s">
        <v>0</v>
      </c>
    </row>
    <row r="41" spans="1:9" ht="12" customHeight="1" x14ac:dyDescent="0.15">
      <c r="A41" s="13" t="s">
        <v>2</v>
      </c>
      <c r="B41" s="24">
        <v>-0.77000000000134605</v>
      </c>
      <c r="C41" s="24">
        <v>233.4300000000012</v>
      </c>
      <c r="D41" s="25">
        <v>26.690000000002328</v>
      </c>
      <c r="E41" s="25">
        <v>698.83000000000084</v>
      </c>
      <c r="F41" s="26">
        <f>SUM(B41:E41)</f>
        <v>958.18000000000302</v>
      </c>
      <c r="G41" s="14">
        <f>F41/$F$50*100</f>
        <v>7.4392337320624531</v>
      </c>
      <c r="H41" s="25">
        <v>106984.96000000002</v>
      </c>
      <c r="I41" s="31">
        <v>9.8117869829335049</v>
      </c>
    </row>
    <row r="42" spans="1:9" ht="12" customHeight="1" x14ac:dyDescent="0.15">
      <c r="A42" s="15" t="s">
        <v>20</v>
      </c>
      <c r="B42" s="24">
        <v>3750.170000000001</v>
      </c>
      <c r="C42" s="24">
        <v>4098.8900000000003</v>
      </c>
      <c r="D42" s="25">
        <v>3403.2700000000004</v>
      </c>
      <c r="E42" s="25">
        <v>5055.5700000000006</v>
      </c>
      <c r="F42" s="26">
        <f t="shared" ref="F42:F49" si="17">SUM(B42:E42)</f>
        <v>16307.900000000001</v>
      </c>
      <c r="G42" s="14">
        <f t="shared" ref="G42:G50" si="18">F42/$F$50*100</f>
        <v>126.61324571489794</v>
      </c>
      <c r="H42" s="25">
        <v>196644.61</v>
      </c>
      <c r="I42" s="31">
        <v>16.253402737571186</v>
      </c>
    </row>
    <row r="43" spans="1:9" ht="12" customHeight="1" x14ac:dyDescent="0.15">
      <c r="A43" s="15" t="s">
        <v>3</v>
      </c>
      <c r="B43" s="24">
        <v>-144.5</v>
      </c>
      <c r="C43" s="24">
        <v>-151.15000000000009</v>
      </c>
      <c r="D43" s="25">
        <v>-213.74</v>
      </c>
      <c r="E43" s="25">
        <v>-140.93000000000006</v>
      </c>
      <c r="F43" s="26">
        <f t="shared" si="17"/>
        <v>-650.32000000000016</v>
      </c>
      <c r="G43" s="14">
        <f t="shared" si="18"/>
        <v>-5.0490330424709757</v>
      </c>
      <c r="H43" s="25">
        <v>47316.639999999999</v>
      </c>
      <c r="I43" s="31">
        <v>4.0860013386697087</v>
      </c>
    </row>
    <row r="44" spans="1:9" ht="12" customHeight="1" x14ac:dyDescent="0.15">
      <c r="A44" s="15" t="s">
        <v>4</v>
      </c>
      <c r="B44" s="24">
        <v>227.14999999999964</v>
      </c>
      <c r="C44" s="24">
        <v>1374.5499999999993</v>
      </c>
      <c r="D44" s="25">
        <v>579.5</v>
      </c>
      <c r="E44" s="25">
        <v>701.84999999999945</v>
      </c>
      <c r="F44" s="26">
        <f t="shared" si="17"/>
        <v>2883.0499999999984</v>
      </c>
      <c r="G44" s="14">
        <f t="shared" si="18"/>
        <v>22.383772163082689</v>
      </c>
      <c r="H44" s="25">
        <v>392841.02</v>
      </c>
      <c r="I44" s="31">
        <v>34.775925054291903</v>
      </c>
    </row>
    <row r="45" spans="1:9" ht="12" customHeight="1" x14ac:dyDescent="0.15">
      <c r="A45" s="15" t="s">
        <v>18</v>
      </c>
      <c r="B45" s="24">
        <v>-1922.69</v>
      </c>
      <c r="C45" s="24">
        <v>-14068.460000000001</v>
      </c>
      <c r="D45" s="25">
        <v>-602.95000000000005</v>
      </c>
      <c r="E45" s="25">
        <v>6216.38</v>
      </c>
      <c r="F45" s="26">
        <f>SUM(B45:E45)</f>
        <v>-10377.720000000001</v>
      </c>
      <c r="G45" s="14">
        <f t="shared" si="18"/>
        <v>-80.571797246758365</v>
      </c>
      <c r="H45" s="25">
        <v>265367.96000000002</v>
      </c>
      <c r="I45" s="31">
        <v>23.312439697554847</v>
      </c>
    </row>
    <row r="46" spans="1:9" ht="12" customHeight="1" x14ac:dyDescent="0.15">
      <c r="A46" s="15" t="s">
        <v>21</v>
      </c>
      <c r="B46" s="24">
        <v>54.610000000000127</v>
      </c>
      <c r="C46" s="24">
        <v>556.77</v>
      </c>
      <c r="D46" s="25">
        <v>235.40000000000009</v>
      </c>
      <c r="E46" s="25">
        <v>1101.4300000000003</v>
      </c>
      <c r="F46" s="26">
        <f t="shared" si="17"/>
        <v>1948.2100000000005</v>
      </c>
      <c r="G46" s="14">
        <f t="shared" si="18"/>
        <v>15.12574834492616</v>
      </c>
      <c r="H46" s="25">
        <v>71474.81</v>
      </c>
      <c r="I46" s="31">
        <v>5.5911151817171083</v>
      </c>
    </row>
    <row r="47" spans="1:9" ht="10.5" customHeight="1" x14ac:dyDescent="0.15">
      <c r="A47" s="15" t="s">
        <v>5</v>
      </c>
      <c r="B47" s="24">
        <v>293.59999999999997</v>
      </c>
      <c r="C47" s="24">
        <v>107.44</v>
      </c>
      <c r="D47" s="25">
        <v>72.670000000000016</v>
      </c>
      <c r="E47" s="25">
        <v>125.13999999999987</v>
      </c>
      <c r="F47" s="26">
        <f t="shared" si="17"/>
        <v>598.84999999999991</v>
      </c>
      <c r="G47" s="14">
        <f t="shared" si="18"/>
        <v>4.6494240335277137</v>
      </c>
      <c r="H47" s="25">
        <v>29318.35</v>
      </c>
      <c r="I47" s="31">
        <v>2.5011978752106589</v>
      </c>
    </row>
    <row r="48" spans="1:9" ht="12" customHeight="1" x14ac:dyDescent="0.15">
      <c r="A48" s="15" t="s">
        <v>6</v>
      </c>
      <c r="B48" s="24">
        <v>62.070000000000164</v>
      </c>
      <c r="C48" s="24">
        <v>-112.96000000000049</v>
      </c>
      <c r="D48" s="25">
        <v>553.69000000000005</v>
      </c>
      <c r="E48" s="25">
        <v>702.58999999999924</v>
      </c>
      <c r="F48" s="26">
        <f t="shared" si="17"/>
        <v>1205.389999999999</v>
      </c>
      <c r="G48" s="14">
        <f t="shared" si="18"/>
        <v>9.3585526188093286</v>
      </c>
      <c r="H48" s="25">
        <v>36817.469999999972</v>
      </c>
      <c r="I48" s="31">
        <v>3.1395879535080939</v>
      </c>
    </row>
    <row r="49" spans="1:9" ht="12" customHeight="1" x14ac:dyDescent="0.15">
      <c r="A49" s="16" t="s">
        <v>7</v>
      </c>
      <c r="B49" s="27">
        <v>-68.4399999999996</v>
      </c>
      <c r="C49" s="27">
        <v>61.670000000000982</v>
      </c>
      <c r="D49" s="32">
        <v>61.809999999999945</v>
      </c>
      <c r="E49" s="27">
        <v>-48.490000000000691</v>
      </c>
      <c r="F49" s="28">
        <f t="shared" si="17"/>
        <v>6.5500000000006366</v>
      </c>
      <c r="G49" s="14">
        <f t="shared" si="18"/>
        <v>5.0853681923034966E-2</v>
      </c>
      <c r="H49" s="30">
        <v>6112.0899999999674</v>
      </c>
      <c r="I49" s="17">
        <v>0.52854317854299759</v>
      </c>
    </row>
    <row r="50" spans="1:9" ht="12" customHeight="1" x14ac:dyDescent="0.15">
      <c r="A50" s="18" t="s">
        <v>8</v>
      </c>
      <c r="B50" s="20">
        <v>2251.1999999999998</v>
      </c>
      <c r="C50" s="20">
        <v>-7899.8199999999988</v>
      </c>
      <c r="D50" s="20">
        <v>4116.3400000000038</v>
      </c>
      <c r="E50" s="20">
        <v>14412.369999999999</v>
      </c>
      <c r="F50" s="20">
        <f t="shared" ref="F50" si="19">SUM(B50:E50)</f>
        <v>12880.090000000004</v>
      </c>
      <c r="G50" s="19">
        <f t="shared" si="18"/>
        <v>100</v>
      </c>
      <c r="H50" s="20">
        <v>1152877.9100000001</v>
      </c>
      <c r="I50" s="20">
        <v>100.00000000000003</v>
      </c>
    </row>
    <row r="51" spans="1:9" ht="12" customHeight="1" x14ac:dyDescent="0.15">
      <c r="A51" s="23"/>
      <c r="B51" s="23"/>
      <c r="C51" s="23"/>
      <c r="D51" s="23"/>
      <c r="E51" s="23"/>
      <c r="F51" s="23"/>
      <c r="G51" s="23"/>
      <c r="H51" s="23"/>
    </row>
    <row r="52" spans="1:9" ht="12" customHeight="1" x14ac:dyDescent="0.15">
      <c r="A52" s="4" t="s">
        <v>23</v>
      </c>
    </row>
    <row r="53" spans="1:9" ht="12" customHeight="1" x14ac:dyDescent="0.15">
      <c r="A53" s="5"/>
      <c r="B53" s="6" t="s">
        <v>11</v>
      </c>
      <c r="C53" s="6" t="s">
        <v>12</v>
      </c>
      <c r="D53" s="6" t="s">
        <v>13</v>
      </c>
      <c r="E53" s="6" t="s">
        <v>14</v>
      </c>
      <c r="F53" s="7" t="s">
        <v>15</v>
      </c>
      <c r="G53" s="8" t="s">
        <v>15</v>
      </c>
      <c r="H53" s="7" t="s">
        <v>16</v>
      </c>
      <c r="I53" s="6" t="s">
        <v>16</v>
      </c>
    </row>
    <row r="54" spans="1:9" ht="12" customHeight="1" x14ac:dyDescent="0.15">
      <c r="A54" s="9"/>
      <c r="B54" s="10"/>
      <c r="C54" s="10"/>
      <c r="D54" s="10"/>
      <c r="E54" s="11"/>
      <c r="F54" s="11" t="s">
        <v>22</v>
      </c>
      <c r="G54" s="12" t="s">
        <v>0</v>
      </c>
      <c r="H54" s="29">
        <v>43830</v>
      </c>
      <c r="I54" s="10" t="s">
        <v>0</v>
      </c>
    </row>
    <row r="55" spans="1:9" ht="12" customHeight="1" x14ac:dyDescent="0.15">
      <c r="A55" s="13" t="s">
        <v>2</v>
      </c>
      <c r="B55" s="24">
        <v>2.9099999999998545</v>
      </c>
      <c r="C55" s="24">
        <v>-470.13999999999896</v>
      </c>
      <c r="D55" s="25">
        <v>24.089999999999691</v>
      </c>
      <c r="E55" s="25">
        <v>11.6899999999996</v>
      </c>
      <c r="F55" s="26">
        <f>SUM(B55:E55)</f>
        <v>-431.44999999999982</v>
      </c>
      <c r="G55" s="14">
        <f>F55/$F$64*100</f>
        <v>-0.77073793266810531</v>
      </c>
      <c r="H55" s="25">
        <v>34752.320000000007</v>
      </c>
      <c r="I55" s="31">
        <v>8.4853728291698545</v>
      </c>
    </row>
    <row r="56" spans="1:9" ht="12" customHeight="1" x14ac:dyDescent="0.15">
      <c r="A56" s="15" t="s">
        <v>20</v>
      </c>
      <c r="B56" s="24">
        <v>986.34000000000015</v>
      </c>
      <c r="C56" s="24">
        <v>1747.9199999999996</v>
      </c>
      <c r="D56" s="25">
        <v>1103.94</v>
      </c>
      <c r="E56" s="25">
        <v>1763.46</v>
      </c>
      <c r="F56" s="26">
        <f t="shared" ref="F56:F63" si="20">SUM(B56:E56)</f>
        <v>5601.66</v>
      </c>
      <c r="G56" s="14">
        <f t="shared" ref="G56:G64" si="21">F56/$F$64*100</f>
        <v>10.006748981132509</v>
      </c>
      <c r="H56" s="25">
        <v>45256.36</v>
      </c>
      <c r="I56" s="31">
        <v>9.35052892013071</v>
      </c>
    </row>
    <row r="57" spans="1:9" ht="12" customHeight="1" x14ac:dyDescent="0.15">
      <c r="A57" s="15" t="s">
        <v>3</v>
      </c>
      <c r="B57" s="24">
        <v>-106.38</v>
      </c>
      <c r="C57" s="24">
        <v>-10.120000000000005</v>
      </c>
      <c r="D57" s="25">
        <v>40.04000000000002</v>
      </c>
      <c r="E57" s="25">
        <v>-110.84</v>
      </c>
      <c r="F57" s="26">
        <f t="shared" si="20"/>
        <v>-187.29999999999998</v>
      </c>
      <c r="G57" s="14">
        <f t="shared" si="21"/>
        <v>-0.33459083274709972</v>
      </c>
      <c r="H57" s="25">
        <v>2854.62</v>
      </c>
      <c r="I57" s="31">
        <v>0.6845666006335176</v>
      </c>
    </row>
    <row r="58" spans="1:9" ht="12" customHeight="1" x14ac:dyDescent="0.15">
      <c r="A58" s="15" t="s">
        <v>4</v>
      </c>
      <c r="B58" s="24">
        <v>3282.4000000000005</v>
      </c>
      <c r="C58" s="24">
        <v>1263.2499999999991</v>
      </c>
      <c r="D58" s="25">
        <v>3513.1299999999992</v>
      </c>
      <c r="E58" s="25">
        <v>1239.3099999999995</v>
      </c>
      <c r="F58" s="26">
        <f t="shared" si="20"/>
        <v>9298.0899999999983</v>
      </c>
      <c r="G58" s="14">
        <f t="shared" si="21"/>
        <v>16.610014287546608</v>
      </c>
      <c r="H58" s="25">
        <v>88056.26</v>
      </c>
      <c r="I58" s="31">
        <v>17.000482727746942</v>
      </c>
    </row>
    <row r="59" spans="1:9" ht="12" customHeight="1" x14ac:dyDescent="0.15">
      <c r="A59" s="15" t="s">
        <v>18</v>
      </c>
      <c r="B59" s="24">
        <v>-1021.9000000000001</v>
      </c>
      <c r="C59" s="24">
        <v>3209.02</v>
      </c>
      <c r="D59" s="25">
        <v>118.91999999999996</v>
      </c>
      <c r="E59" s="25">
        <v>13167.630000000001</v>
      </c>
      <c r="F59" s="26">
        <f>SUM(B59:E59)</f>
        <v>15473.670000000002</v>
      </c>
      <c r="G59" s="14">
        <f t="shared" si="21"/>
        <v>27.642008173805742</v>
      </c>
      <c r="H59" s="25">
        <v>75099.41</v>
      </c>
      <c r="I59" s="31">
        <v>14.092902842661575</v>
      </c>
    </row>
    <row r="60" spans="1:9" ht="12" customHeight="1" x14ac:dyDescent="0.15">
      <c r="A60" s="15" t="s">
        <v>21</v>
      </c>
      <c r="B60" s="24">
        <v>3133.24</v>
      </c>
      <c r="C60" s="24">
        <v>3160.8600000000006</v>
      </c>
      <c r="D60" s="25">
        <v>3759.58</v>
      </c>
      <c r="E60" s="25">
        <v>2572.8899999999994</v>
      </c>
      <c r="F60" s="26">
        <f t="shared" si="20"/>
        <v>12626.57</v>
      </c>
      <c r="G60" s="14">
        <f t="shared" si="21"/>
        <v>22.555977421460476</v>
      </c>
      <c r="H60" s="25">
        <v>86887.31</v>
      </c>
      <c r="I60" s="31">
        <v>17.374895306252807</v>
      </c>
    </row>
    <row r="61" spans="1:9" ht="12" customHeight="1" x14ac:dyDescent="0.15">
      <c r="A61" s="15" t="s">
        <v>5</v>
      </c>
      <c r="B61" s="24">
        <v>828.11999999999989</v>
      </c>
      <c r="C61" s="24">
        <v>518.81999999999994</v>
      </c>
      <c r="D61" s="25">
        <v>516.04999999999995</v>
      </c>
      <c r="E61" s="25">
        <v>-352.97</v>
      </c>
      <c r="F61" s="26">
        <f t="shared" si="20"/>
        <v>1510.0199999999998</v>
      </c>
      <c r="G61" s="14">
        <f t="shared" si="21"/>
        <v>2.6974845128925549</v>
      </c>
      <c r="H61" s="25">
        <v>25669.56</v>
      </c>
      <c r="I61" s="31">
        <v>5.7027921735693266</v>
      </c>
    </row>
    <row r="62" spans="1:9" ht="12" customHeight="1" x14ac:dyDescent="0.15">
      <c r="A62" s="15" t="s">
        <v>6</v>
      </c>
      <c r="B62" s="24">
        <v>804.83999999999833</v>
      </c>
      <c r="C62" s="24">
        <v>3042.5599999999977</v>
      </c>
      <c r="D62" s="25">
        <v>3546.8200000000015</v>
      </c>
      <c r="E62" s="25">
        <v>113.25</v>
      </c>
      <c r="F62" s="26">
        <f t="shared" si="20"/>
        <v>7507.4699999999975</v>
      </c>
      <c r="G62" s="14">
        <f t="shared" si="21"/>
        <v>13.41126876200677</v>
      </c>
      <c r="H62" s="25">
        <v>88120.07</v>
      </c>
      <c r="I62" s="31">
        <v>20.211127895499654</v>
      </c>
    </row>
    <row r="63" spans="1:9" ht="12" customHeight="1" x14ac:dyDescent="0.15">
      <c r="A63" s="16" t="s">
        <v>7</v>
      </c>
      <c r="B63" s="27">
        <v>299.2199999999998</v>
      </c>
      <c r="C63" s="27">
        <v>1863.0400000000009</v>
      </c>
      <c r="D63" s="32">
        <v>798.39000000000033</v>
      </c>
      <c r="E63" s="27">
        <v>1619.4399999999996</v>
      </c>
      <c r="F63" s="28">
        <f t="shared" si="20"/>
        <v>4580.09</v>
      </c>
      <c r="G63" s="14">
        <f t="shared" si="21"/>
        <v>8.181826626570551</v>
      </c>
      <c r="H63" s="30">
        <v>32650.619999999995</v>
      </c>
      <c r="I63" s="17">
        <v>7.0973307043356098</v>
      </c>
    </row>
    <row r="64" spans="1:9" ht="12" customHeight="1" x14ac:dyDescent="0.15">
      <c r="A64" s="18" t="s">
        <v>8</v>
      </c>
      <c r="B64" s="20">
        <v>8208.7899999999991</v>
      </c>
      <c r="C64" s="20">
        <v>14325.21</v>
      </c>
      <c r="D64" s="20">
        <v>13420.96</v>
      </c>
      <c r="E64" s="20">
        <v>20023.859999999997</v>
      </c>
      <c r="F64" s="20">
        <f t="shared" ref="F64" si="22">SUM(B64:E64)</f>
        <v>55978.819999999992</v>
      </c>
      <c r="G64" s="19">
        <f t="shared" si="21"/>
        <v>100</v>
      </c>
      <c r="H64" s="20">
        <v>479346.53</v>
      </c>
      <c r="I64" s="20">
        <v>99.999999999999986</v>
      </c>
    </row>
    <row r="65" spans="1:9" ht="12" customHeight="1" x14ac:dyDescent="0.15">
      <c r="A65" s="23"/>
      <c r="B65" s="23"/>
      <c r="C65" s="23"/>
      <c r="D65" s="23"/>
      <c r="E65" s="23"/>
      <c r="F65" s="23"/>
      <c r="G65" s="23"/>
      <c r="H65" s="23"/>
    </row>
    <row r="66" spans="1:9" ht="12" customHeight="1" x14ac:dyDescent="0.15">
      <c r="A66" s="4" t="s">
        <v>24</v>
      </c>
    </row>
    <row r="67" spans="1:9" ht="12" customHeight="1" x14ac:dyDescent="0.15">
      <c r="A67" s="5"/>
      <c r="B67" s="6" t="s">
        <v>11</v>
      </c>
      <c r="C67" s="6" t="s">
        <v>12</v>
      </c>
      <c r="D67" s="6" t="s">
        <v>13</v>
      </c>
      <c r="E67" s="6" t="s">
        <v>14</v>
      </c>
      <c r="F67" s="7" t="s">
        <v>15</v>
      </c>
      <c r="G67" s="8" t="s">
        <v>15</v>
      </c>
      <c r="H67" s="7" t="s">
        <v>16</v>
      </c>
      <c r="I67" s="6" t="s">
        <v>16</v>
      </c>
    </row>
    <row r="68" spans="1:9" ht="12" customHeight="1" x14ac:dyDescent="0.15">
      <c r="A68" s="9"/>
      <c r="B68" s="10"/>
      <c r="C68" s="10"/>
      <c r="D68" s="10"/>
      <c r="E68" s="11"/>
      <c r="F68" s="11" t="s">
        <v>22</v>
      </c>
      <c r="G68" s="12" t="s">
        <v>0</v>
      </c>
      <c r="H68" s="29">
        <v>43830</v>
      </c>
      <c r="I68" s="10" t="s">
        <v>0</v>
      </c>
    </row>
    <row r="69" spans="1:9" ht="12" customHeight="1" x14ac:dyDescent="0.15">
      <c r="A69" s="13" t="s">
        <v>2</v>
      </c>
      <c r="B69" s="24">
        <v>-1282.98</v>
      </c>
      <c r="C69" s="24">
        <v>-29.869999999999891</v>
      </c>
      <c r="D69" s="25">
        <v>-457.63999999999987</v>
      </c>
      <c r="E69" s="25">
        <v>-1244.42</v>
      </c>
      <c r="F69" s="26">
        <f>SUM(B69:E69)</f>
        <v>-3014.91</v>
      </c>
      <c r="G69" s="14">
        <f>F69/$F$78*100</f>
        <v>-164.57920508327456</v>
      </c>
      <c r="H69" s="25">
        <v>39672.32</v>
      </c>
      <c r="I69" s="31">
        <v>15.99922124675753</v>
      </c>
    </row>
    <row r="70" spans="1:9" ht="12" customHeight="1" x14ac:dyDescent="0.15">
      <c r="A70" s="15" t="s">
        <v>20</v>
      </c>
      <c r="B70" s="24">
        <v>-343.67999999999995</v>
      </c>
      <c r="C70" s="24">
        <v>-109.05000000000001</v>
      </c>
      <c r="D70" s="25">
        <v>-59.020000000000039</v>
      </c>
      <c r="E70" s="25">
        <v>-147.75</v>
      </c>
      <c r="F70" s="26">
        <f t="shared" ref="F70:F77" si="23">SUM(B70:E70)</f>
        <v>-659.5</v>
      </c>
      <c r="G70" s="14">
        <f t="shared" ref="G70:G78" si="24">F70/$F$78*100</f>
        <v>-36.001069933238334</v>
      </c>
      <c r="H70" s="25">
        <v>1596.83</v>
      </c>
      <c r="I70" s="31">
        <v>0.67884392360374657</v>
      </c>
    </row>
    <row r="71" spans="1:9" ht="12" customHeight="1" x14ac:dyDescent="0.15">
      <c r="A71" s="15" t="s">
        <v>3</v>
      </c>
      <c r="B71" s="24">
        <v>-104.16</v>
      </c>
      <c r="C71" s="24">
        <v>-40.820000000000007</v>
      </c>
      <c r="D71" s="25">
        <v>-25.149999999999991</v>
      </c>
      <c r="E71" s="25">
        <v>-67.160000000000011</v>
      </c>
      <c r="F71" s="26">
        <f t="shared" si="23"/>
        <v>-237.29000000000002</v>
      </c>
      <c r="G71" s="14">
        <f t="shared" si="24"/>
        <v>-12.953288679997158</v>
      </c>
      <c r="H71" s="25">
        <v>1548.63</v>
      </c>
      <c r="I71" s="31">
        <v>0.66817108240297796</v>
      </c>
    </row>
    <row r="72" spans="1:9" ht="12" customHeight="1" x14ac:dyDescent="0.15">
      <c r="A72" s="15" t="s">
        <v>4</v>
      </c>
      <c r="B72" s="24">
        <v>-1581.8799999999997</v>
      </c>
      <c r="C72" s="24">
        <v>-453.19000000000051</v>
      </c>
      <c r="D72" s="25">
        <v>1308.5299999999997</v>
      </c>
      <c r="E72" s="25">
        <v>1071.3799999999997</v>
      </c>
      <c r="F72" s="26">
        <f t="shared" si="23"/>
        <v>344.83999999999924</v>
      </c>
      <c r="G72" s="14">
        <f t="shared" si="24"/>
        <v>18.824274383287158</v>
      </c>
      <c r="H72" s="25">
        <v>47403.51</v>
      </c>
      <c r="I72" s="31">
        <v>18.069832476011115</v>
      </c>
    </row>
    <row r="73" spans="1:9" ht="12" customHeight="1" x14ac:dyDescent="0.15">
      <c r="A73" s="15" t="s">
        <v>18</v>
      </c>
      <c r="B73" s="24">
        <v>-1349.02</v>
      </c>
      <c r="C73" s="24">
        <v>781.09000000000015</v>
      </c>
      <c r="D73" s="25">
        <v>1574.6699999999996</v>
      </c>
      <c r="E73" s="25">
        <v>29.810000000000002</v>
      </c>
      <c r="F73" s="26">
        <f>SUM(B73:E73)</f>
        <v>1036.5499999999997</v>
      </c>
      <c r="G73" s="14">
        <f t="shared" si="24"/>
        <v>56.583637663833485</v>
      </c>
      <c r="H73" s="25">
        <v>11666.11</v>
      </c>
      <c r="I73" s="31">
        <v>3.7035119130037382</v>
      </c>
    </row>
    <row r="74" spans="1:9" ht="12" customHeight="1" x14ac:dyDescent="0.15">
      <c r="A74" s="15" t="s">
        <v>21</v>
      </c>
      <c r="B74" s="24">
        <v>234.68000000000029</v>
      </c>
      <c r="C74" s="24">
        <v>-1757.6999999999998</v>
      </c>
      <c r="D74" s="25">
        <v>443.02999999999975</v>
      </c>
      <c r="E74" s="25">
        <v>-3123.0000000000009</v>
      </c>
      <c r="F74" s="26">
        <f t="shared" si="23"/>
        <v>-4202.9900000000007</v>
      </c>
      <c r="G74" s="14">
        <f t="shared" si="24"/>
        <v>-229.43462762502111</v>
      </c>
      <c r="H74" s="25">
        <v>62839.44</v>
      </c>
      <c r="I74" s="31">
        <v>27.082244506107966</v>
      </c>
    </row>
    <row r="75" spans="1:9" ht="12" customHeight="1" x14ac:dyDescent="0.15">
      <c r="A75" s="15" t="s">
        <v>5</v>
      </c>
      <c r="B75" s="24">
        <v>167.51</v>
      </c>
      <c r="C75" s="24">
        <v>498.87000000000012</v>
      </c>
      <c r="D75" s="25">
        <v>371.7</v>
      </c>
      <c r="E75" s="25">
        <v>1235.3699999999999</v>
      </c>
      <c r="F75" s="26">
        <f t="shared" si="23"/>
        <v>2273.4499999999998</v>
      </c>
      <c r="G75" s="14">
        <f t="shared" si="24"/>
        <v>124.10406738395858</v>
      </c>
      <c r="H75" s="25">
        <v>10600.12</v>
      </c>
      <c r="I75" s="31">
        <v>3.1743879023525068</v>
      </c>
    </row>
    <row r="76" spans="1:9" ht="12" customHeight="1" x14ac:dyDescent="0.15">
      <c r="A76" s="15" t="s">
        <v>6</v>
      </c>
      <c r="B76" s="24">
        <v>2641.630000000001</v>
      </c>
      <c r="C76" s="24">
        <v>-729.88000000000284</v>
      </c>
      <c r="D76" s="25">
        <v>6452.9899999999989</v>
      </c>
      <c r="E76" s="25">
        <v>887.70000000000618</v>
      </c>
      <c r="F76" s="26">
        <f t="shared" si="23"/>
        <v>9252.4400000000041</v>
      </c>
      <c r="G76" s="14">
        <f t="shared" si="24"/>
        <v>505.07617815480188</v>
      </c>
      <c r="H76" s="25">
        <v>57590.859999999986</v>
      </c>
      <c r="I76" s="31">
        <v>20.482286765276736</v>
      </c>
    </row>
    <row r="77" spans="1:9" ht="12" customHeight="1" x14ac:dyDescent="0.15">
      <c r="A77" s="16" t="s">
        <v>7</v>
      </c>
      <c r="B77" s="27">
        <v>-836.2199999999998</v>
      </c>
      <c r="C77" s="27">
        <v>-822.46</v>
      </c>
      <c r="D77" s="32">
        <v>-520.64999999999918</v>
      </c>
      <c r="E77" s="27">
        <v>-781.37000000000035</v>
      </c>
      <c r="F77" s="28">
        <f t="shared" si="23"/>
        <v>-2960.6999999999994</v>
      </c>
      <c r="G77" s="14">
        <f t="shared" si="24"/>
        <v>-161.61996626434981</v>
      </c>
      <c r="H77" s="30">
        <v>20554.41</v>
      </c>
      <c r="I77" s="17">
        <v>10.141500184483682</v>
      </c>
    </row>
    <row r="78" spans="1:9" ht="12" customHeight="1" x14ac:dyDescent="0.15">
      <c r="A78" s="18" t="s">
        <v>8</v>
      </c>
      <c r="B78" s="20">
        <v>-2454.1199999999976</v>
      </c>
      <c r="C78" s="20">
        <v>-2663.0100000000029</v>
      </c>
      <c r="D78" s="20">
        <v>9088.4599999999973</v>
      </c>
      <c r="E78" s="20">
        <v>-2139.4399999999955</v>
      </c>
      <c r="F78" s="20">
        <f t="shared" ref="F78" si="25">SUM(B78:E78)</f>
        <v>1831.8900000000008</v>
      </c>
      <c r="G78" s="19">
        <f t="shared" si="24"/>
        <v>100</v>
      </c>
      <c r="H78" s="20">
        <v>253472.23</v>
      </c>
      <c r="I78" s="20">
        <v>100</v>
      </c>
    </row>
    <row r="79" spans="1:9" ht="12" customHeight="1" x14ac:dyDescent="0.15">
      <c r="A79" s="23"/>
      <c r="B79" s="23"/>
      <c r="C79" s="23"/>
      <c r="D79" s="23"/>
      <c r="E79" s="23"/>
      <c r="F79" s="23"/>
      <c r="G79" s="23"/>
      <c r="H79" s="23"/>
    </row>
    <row r="80" spans="1:9" ht="12" customHeight="1" x14ac:dyDescent="0.15">
      <c r="A80" s="4" t="s">
        <v>19</v>
      </c>
    </row>
    <row r="81" spans="1:9" ht="12" customHeight="1" x14ac:dyDescent="0.15">
      <c r="A81" s="5"/>
      <c r="B81" s="6" t="s">
        <v>11</v>
      </c>
      <c r="C81" s="6" t="s">
        <v>12</v>
      </c>
      <c r="D81" s="6" t="s">
        <v>13</v>
      </c>
      <c r="E81" s="6" t="s">
        <v>14</v>
      </c>
      <c r="F81" s="7" t="s">
        <v>15</v>
      </c>
      <c r="G81" s="8" t="s">
        <v>15</v>
      </c>
      <c r="H81" s="7" t="s">
        <v>16</v>
      </c>
      <c r="I81" s="6" t="s">
        <v>16</v>
      </c>
    </row>
    <row r="82" spans="1:9" ht="12" customHeight="1" x14ac:dyDescent="0.15">
      <c r="A82" s="9"/>
      <c r="B82" s="10"/>
      <c r="C82" s="10"/>
      <c r="D82" s="10"/>
      <c r="E82" s="11"/>
      <c r="F82" s="11" t="s">
        <v>22</v>
      </c>
      <c r="G82" s="12" t="s">
        <v>0</v>
      </c>
      <c r="H82" s="29">
        <v>43830</v>
      </c>
      <c r="I82" s="10" t="s">
        <v>0</v>
      </c>
    </row>
    <row r="83" spans="1:9" ht="12" customHeight="1" x14ac:dyDescent="0.15">
      <c r="A83" s="13" t="s">
        <v>2</v>
      </c>
      <c r="B83" s="24">
        <v>-69.509999999999991</v>
      </c>
      <c r="C83" s="24">
        <v>-434.3599999999999</v>
      </c>
      <c r="D83" s="25">
        <v>-307.49999999999994</v>
      </c>
      <c r="E83" s="25">
        <v>-140.76999999999998</v>
      </c>
      <c r="F83" s="26">
        <f>SUM(B83:E83)</f>
        <v>-952.13999999999987</v>
      </c>
      <c r="G83" s="14">
        <f>F83/$F$92*100</f>
        <v>13.66858553812142</v>
      </c>
      <c r="H83" s="25">
        <v>5448.75</v>
      </c>
      <c r="I83" s="31">
        <v>13.704910586467999</v>
      </c>
    </row>
    <row r="84" spans="1:9" ht="12" customHeight="1" x14ac:dyDescent="0.15">
      <c r="A84" s="15" t="s">
        <v>20</v>
      </c>
      <c r="B84" s="24">
        <v>145.55999999999995</v>
      </c>
      <c r="C84" s="24">
        <v>-1187.3899999999999</v>
      </c>
      <c r="D84" s="25">
        <v>-66.130000000000052</v>
      </c>
      <c r="E84" s="25">
        <v>461.10000000000014</v>
      </c>
      <c r="F84" s="26">
        <f t="shared" ref="F84:F91" si="26">SUM(B84:E84)</f>
        <v>-646.8599999999999</v>
      </c>
      <c r="G84" s="14">
        <f t="shared" ref="G84:G92" si="27">F84/$F$92*100</f>
        <v>9.2860936849509752</v>
      </c>
      <c r="H84" s="25">
        <v>5849.16</v>
      </c>
      <c r="I84" s="31">
        <v>12.769919183520948</v>
      </c>
    </row>
    <row r="85" spans="1:9" ht="12" customHeight="1" x14ac:dyDescent="0.15">
      <c r="A85" s="15" t="s">
        <v>3</v>
      </c>
      <c r="B85" s="24">
        <v>-10.68</v>
      </c>
      <c r="C85" s="24">
        <v>-8.879999999999999</v>
      </c>
      <c r="D85" s="25">
        <v>-5</v>
      </c>
      <c r="E85" s="25">
        <v>-9.42</v>
      </c>
      <c r="F85" s="26">
        <f t="shared" si="26"/>
        <v>-33.979999999999997</v>
      </c>
      <c r="G85" s="14">
        <f t="shared" si="27"/>
        <v>0.48780487804878048</v>
      </c>
      <c r="H85" s="25">
        <v>354.02</v>
      </c>
      <c r="I85" s="31">
        <v>0.80955123449631039</v>
      </c>
    </row>
    <row r="86" spans="1:9" ht="12" customHeight="1" x14ac:dyDescent="0.15">
      <c r="A86" s="15" t="s">
        <v>4</v>
      </c>
      <c r="B86" s="24">
        <v>-364.11000000000007</v>
      </c>
      <c r="C86" s="24">
        <v>-269.08000000000004</v>
      </c>
      <c r="D86" s="25">
        <v>-316.46999999999997</v>
      </c>
      <c r="E86" s="25">
        <v>-338.3</v>
      </c>
      <c r="F86" s="26">
        <f t="shared" si="26"/>
        <v>-1287.96</v>
      </c>
      <c r="G86" s="14">
        <f t="shared" si="27"/>
        <v>18.489498844370434</v>
      </c>
      <c r="H86" s="25">
        <v>6197.24</v>
      </c>
      <c r="I86" s="31">
        <v>20.171527326480486</v>
      </c>
    </row>
    <row r="87" spans="1:9" ht="12" customHeight="1" x14ac:dyDescent="0.15">
      <c r="A87" s="15" t="s">
        <v>18</v>
      </c>
      <c r="B87" s="24">
        <v>-326.99</v>
      </c>
      <c r="C87" s="24">
        <v>-10.66</v>
      </c>
      <c r="D87" s="25">
        <v>-3.2100000000000009</v>
      </c>
      <c r="E87" s="25">
        <v>-1.5499999999999989</v>
      </c>
      <c r="F87" s="26">
        <f>SUM(B87:E87)</f>
        <v>-342.41</v>
      </c>
      <c r="G87" s="14">
        <f t="shared" si="27"/>
        <v>4.9155170186192745</v>
      </c>
      <c r="H87" s="25">
        <v>143.52000000000001</v>
      </c>
      <c r="I87" s="31">
        <v>0.34366204746083789</v>
      </c>
    </row>
    <row r="88" spans="1:9" ht="12" customHeight="1" x14ac:dyDescent="0.15">
      <c r="A88" s="15" t="s">
        <v>21</v>
      </c>
      <c r="B88" s="24">
        <v>-1230.27</v>
      </c>
      <c r="C88" s="24">
        <v>-686.6099999999999</v>
      </c>
      <c r="D88" s="25">
        <v>-506.84999999999997</v>
      </c>
      <c r="E88" s="25">
        <v>-496.18</v>
      </c>
      <c r="F88" s="26">
        <f t="shared" si="26"/>
        <v>-2919.91</v>
      </c>
      <c r="G88" s="14">
        <f t="shared" si="27"/>
        <v>41.917196629294132</v>
      </c>
      <c r="H88" s="25">
        <v>8973.5499999999993</v>
      </c>
      <c r="I88" s="31">
        <v>25.496264413790588</v>
      </c>
    </row>
    <row r="89" spans="1:9" x14ac:dyDescent="0.15">
      <c r="A89" s="15" t="s">
        <v>5</v>
      </c>
      <c r="B89" s="24">
        <v>-218.44</v>
      </c>
      <c r="C89" s="24">
        <v>-226.98999999999998</v>
      </c>
      <c r="D89" s="25">
        <v>-51.420000000000016</v>
      </c>
      <c r="E89" s="25">
        <v>-161.44999999999999</v>
      </c>
      <c r="F89" s="26">
        <f t="shared" si="26"/>
        <v>-658.3</v>
      </c>
      <c r="G89" s="14">
        <f t="shared" si="27"/>
        <v>9.4503222842705181</v>
      </c>
      <c r="H89" s="25">
        <v>1528.18</v>
      </c>
      <c r="I89" s="31">
        <v>5.0191252242793194</v>
      </c>
    </row>
    <row r="90" spans="1:9" x14ac:dyDescent="0.15">
      <c r="A90" s="15" t="s">
        <v>6</v>
      </c>
      <c r="B90" s="24">
        <v>53.320000000000391</v>
      </c>
      <c r="C90" s="24">
        <v>-1177.3300000000004</v>
      </c>
      <c r="D90" s="25">
        <v>354.88999999999987</v>
      </c>
      <c r="E90" s="25">
        <v>862.51000000000022</v>
      </c>
      <c r="F90" s="26">
        <f t="shared" si="26"/>
        <v>93.3900000000001</v>
      </c>
      <c r="G90" s="14">
        <f t="shared" si="27"/>
        <v>-1.3406738540604961</v>
      </c>
      <c r="H90" s="25">
        <v>8458.3900000000031</v>
      </c>
      <c r="I90" s="31">
        <v>17.133696552309988</v>
      </c>
    </row>
    <row r="91" spans="1:9" x14ac:dyDescent="0.15">
      <c r="A91" s="16" t="s">
        <v>7</v>
      </c>
      <c r="B91" s="27">
        <v>136.04000000000002</v>
      </c>
      <c r="C91" s="27">
        <v>-131.78</v>
      </c>
      <c r="D91" s="32">
        <v>-95.449999999999932</v>
      </c>
      <c r="E91" s="27">
        <v>-126.54</v>
      </c>
      <c r="F91" s="28">
        <f t="shared" si="26"/>
        <v>-217.7299999999999</v>
      </c>
      <c r="G91" s="14">
        <f t="shared" si="27"/>
        <v>3.1256549763849595</v>
      </c>
      <c r="H91" s="30">
        <v>1557.45</v>
      </c>
      <c r="I91" s="17">
        <v>4.551343431193537</v>
      </c>
    </row>
    <row r="92" spans="1:9" ht="12" customHeight="1" x14ac:dyDescent="0.15">
      <c r="A92" s="18" t="s">
        <v>8</v>
      </c>
      <c r="B92" s="20">
        <v>-1885.0799999999997</v>
      </c>
      <c r="C92" s="20">
        <v>-4133.08</v>
      </c>
      <c r="D92" s="20">
        <v>-997.14</v>
      </c>
      <c r="E92" s="20">
        <v>49.400000000000276</v>
      </c>
      <c r="F92" s="20">
        <f t="shared" ref="F92" si="28">SUM(B92:E92)</f>
        <v>-6965.9</v>
      </c>
      <c r="G92" s="19">
        <f t="shared" si="27"/>
        <v>100</v>
      </c>
      <c r="H92" s="20">
        <v>38510.259999999995</v>
      </c>
      <c r="I92" s="20">
        <v>100</v>
      </c>
    </row>
    <row r="93" spans="1:9" x14ac:dyDescent="0.15">
      <c r="A93" s="23"/>
      <c r="B93" s="23"/>
      <c r="C93" s="23"/>
      <c r="D93" s="23"/>
      <c r="E93" s="23"/>
      <c r="F93" s="23"/>
      <c r="G93" s="23"/>
      <c r="H93" s="23"/>
    </row>
    <row r="94" spans="1:9" x14ac:dyDescent="0.15">
      <c r="A94" s="4" t="s">
        <v>17</v>
      </c>
    </row>
    <row r="95" spans="1:9" x14ac:dyDescent="0.15">
      <c r="A95" s="5"/>
      <c r="B95" s="6" t="s">
        <v>11</v>
      </c>
      <c r="C95" s="6" t="s">
        <v>12</v>
      </c>
      <c r="D95" s="6" t="s">
        <v>13</v>
      </c>
      <c r="E95" s="6" t="s">
        <v>14</v>
      </c>
      <c r="F95" s="7" t="s">
        <v>15</v>
      </c>
      <c r="G95" s="8" t="s">
        <v>15</v>
      </c>
      <c r="H95" s="7" t="s">
        <v>16</v>
      </c>
      <c r="I95" s="6" t="s">
        <v>16</v>
      </c>
    </row>
    <row r="96" spans="1:9" x14ac:dyDescent="0.15">
      <c r="A96" s="9"/>
      <c r="B96" s="10"/>
      <c r="C96" s="10"/>
      <c r="D96" s="10"/>
      <c r="E96" s="11"/>
      <c r="F96" s="11" t="s">
        <v>22</v>
      </c>
      <c r="G96" s="12" t="s">
        <v>0</v>
      </c>
      <c r="H96" s="29">
        <v>43830</v>
      </c>
      <c r="I96" s="10" t="s">
        <v>0</v>
      </c>
    </row>
    <row r="97" spans="1:9" ht="12" customHeight="1" x14ac:dyDescent="0.15">
      <c r="A97" s="13" t="s">
        <v>2</v>
      </c>
      <c r="B97" s="24">
        <v>6.1499999999999986</v>
      </c>
      <c r="C97" s="24">
        <v>1.7200000000000006</v>
      </c>
      <c r="D97" s="25">
        <v>3.7</v>
      </c>
      <c r="E97" s="25">
        <v>4.9400000000000013</v>
      </c>
      <c r="F97" s="26">
        <f>SUM(B97:E97)</f>
        <v>16.510000000000002</v>
      </c>
      <c r="G97" s="14">
        <f>F97/$F$106*100</f>
        <v>2.1369955214993923</v>
      </c>
      <c r="H97" s="25">
        <v>184.58</v>
      </c>
      <c r="I97" s="31">
        <v>1.2825620685363341</v>
      </c>
    </row>
    <row r="98" spans="1:9" ht="12" customHeight="1" x14ac:dyDescent="0.15">
      <c r="A98" s="15" t="s">
        <v>20</v>
      </c>
      <c r="B98" s="24">
        <v>-2.1500000000000004</v>
      </c>
      <c r="C98" s="24">
        <v>2.9999999999999361E-2</v>
      </c>
      <c r="D98" s="25">
        <v>1.1299999999999999</v>
      </c>
      <c r="E98" s="25">
        <v>0.12</v>
      </c>
      <c r="F98" s="26">
        <f t="shared" ref="F98:F105" si="29">SUM(B98:E98)</f>
        <v>-0.87000000000000111</v>
      </c>
      <c r="G98" s="14">
        <f t="shared" ref="G98:G106" si="30">F98/$F$106*100</f>
        <v>-0.112609697377618</v>
      </c>
      <c r="H98" s="25">
        <v>7.78</v>
      </c>
      <c r="I98" s="31">
        <v>0.32386733687932284</v>
      </c>
    </row>
    <row r="99" spans="1:9" ht="12" customHeight="1" x14ac:dyDescent="0.15">
      <c r="A99" s="15" t="s">
        <v>3</v>
      </c>
      <c r="B99" s="24">
        <v>-7.0000000000000062E-2</v>
      </c>
      <c r="C99" s="24">
        <v>1.3900000000000001</v>
      </c>
      <c r="D99" s="25">
        <v>7.0000000000000007E-2</v>
      </c>
      <c r="E99" s="25">
        <v>-0.03</v>
      </c>
      <c r="F99" s="26">
        <f t="shared" si="29"/>
        <v>1.36</v>
      </c>
      <c r="G99" s="14">
        <f t="shared" si="30"/>
        <v>0.17603354992363252</v>
      </c>
      <c r="H99" s="25">
        <v>3.51</v>
      </c>
      <c r="I99" s="31">
        <v>5.9202264305512647E-2</v>
      </c>
    </row>
    <row r="100" spans="1:9" ht="12" customHeight="1" x14ac:dyDescent="0.15">
      <c r="A100" s="15" t="s">
        <v>4</v>
      </c>
      <c r="B100" s="24">
        <v>-50.74</v>
      </c>
      <c r="C100" s="24">
        <v>-45.82</v>
      </c>
      <c r="D100" s="25">
        <v>-3.3900000000000006</v>
      </c>
      <c r="E100" s="25">
        <v>52.86999999999999</v>
      </c>
      <c r="F100" s="26">
        <f t="shared" si="29"/>
        <v>-47.080000000000013</v>
      </c>
      <c r="G100" s="14">
        <f t="shared" si="30"/>
        <v>-6.0938673017681033</v>
      </c>
      <c r="H100" s="25">
        <v>4296.45</v>
      </c>
      <c r="I100" s="31">
        <v>30.208103532182257</v>
      </c>
    </row>
    <row r="101" spans="1:9" ht="12" customHeight="1" x14ac:dyDescent="0.15">
      <c r="A101" s="15" t="s">
        <v>18</v>
      </c>
      <c r="B101" s="24">
        <v>0</v>
      </c>
      <c r="C101" s="24">
        <v>0</v>
      </c>
      <c r="D101" s="25">
        <v>0</v>
      </c>
      <c r="E101" s="25">
        <v>0</v>
      </c>
      <c r="F101" s="26">
        <f>SUM(B101:E101)</f>
        <v>0</v>
      </c>
      <c r="G101" s="14">
        <f t="shared" si="30"/>
        <v>0</v>
      </c>
      <c r="H101" s="25">
        <v>0</v>
      </c>
      <c r="I101" s="31">
        <v>0</v>
      </c>
    </row>
    <row r="102" spans="1:9" ht="12" customHeight="1" x14ac:dyDescent="0.15">
      <c r="A102" s="15" t="s">
        <v>21</v>
      </c>
      <c r="B102" s="24">
        <v>-0.74000000000000021</v>
      </c>
      <c r="C102" s="24">
        <v>21.51</v>
      </c>
      <c r="D102" s="25">
        <v>0.4700000000000002</v>
      </c>
      <c r="E102" s="25">
        <v>15.68</v>
      </c>
      <c r="F102" s="26">
        <f t="shared" si="29"/>
        <v>36.92</v>
      </c>
      <c r="G102" s="14">
        <f t="shared" si="30"/>
        <v>4.7787931346915533</v>
      </c>
      <c r="H102" s="25">
        <v>197.42</v>
      </c>
      <c r="I102" s="31">
        <v>1.09474798867057</v>
      </c>
    </row>
    <row r="103" spans="1:9" ht="12" customHeight="1" x14ac:dyDescent="0.15">
      <c r="A103" s="15" t="s">
        <v>5</v>
      </c>
      <c r="B103" s="24">
        <v>72.790000000000006</v>
      </c>
      <c r="C103" s="24">
        <v>38.950000000000003</v>
      </c>
      <c r="D103" s="25">
        <v>6</v>
      </c>
      <c r="E103" s="25">
        <v>25.009999999999998</v>
      </c>
      <c r="F103" s="26">
        <f t="shared" si="29"/>
        <v>142.75</v>
      </c>
      <c r="G103" s="14">
        <f t="shared" si="30"/>
        <v>18.477050920293046</v>
      </c>
      <c r="H103" s="25">
        <v>463.37</v>
      </c>
      <c r="I103" s="31">
        <v>2.5804679942286022</v>
      </c>
    </row>
    <row r="104" spans="1:9" ht="12" customHeight="1" x14ac:dyDescent="0.15">
      <c r="A104" s="15" t="s">
        <v>6</v>
      </c>
      <c r="B104" s="24">
        <v>141.52000000000001</v>
      </c>
      <c r="C104" s="24">
        <v>171.21999999999997</v>
      </c>
      <c r="D104" s="25">
        <v>-0.18999999999999773</v>
      </c>
      <c r="E104" s="25">
        <v>389.69</v>
      </c>
      <c r="F104" s="26">
        <f t="shared" si="29"/>
        <v>702.24</v>
      </c>
      <c r="G104" s="14">
        <f t="shared" si="30"/>
        <v>90.895441248802726</v>
      </c>
      <c r="H104" s="25">
        <v>8386.9600000000009</v>
      </c>
      <c r="I104" s="31">
        <v>52.287255444929045</v>
      </c>
    </row>
    <row r="105" spans="1:9" ht="12" customHeight="1" x14ac:dyDescent="0.15">
      <c r="A105" s="16" t="s">
        <v>7</v>
      </c>
      <c r="B105" s="27">
        <v>-0.77</v>
      </c>
      <c r="C105" s="27">
        <v>-67.970000000000013</v>
      </c>
      <c r="D105" s="32">
        <v>-9.32000000000005</v>
      </c>
      <c r="E105" s="27">
        <v>-1.1900000000000013</v>
      </c>
      <c r="F105" s="28">
        <f t="shared" si="29"/>
        <v>-79.250000000000057</v>
      </c>
      <c r="G105" s="14">
        <f t="shared" si="30"/>
        <v>-10.257837376064623</v>
      </c>
      <c r="H105" s="30">
        <v>2031.25</v>
      </c>
      <c r="I105" s="17">
        <v>12.163793370268344</v>
      </c>
    </row>
    <row r="106" spans="1:9" ht="12" customHeight="1" x14ac:dyDescent="0.15">
      <c r="A106" s="18" t="s">
        <v>8</v>
      </c>
      <c r="B106" s="20">
        <v>165.99</v>
      </c>
      <c r="C106" s="20">
        <v>121.02999999999996</v>
      </c>
      <c r="D106" s="20">
        <v>-1.5300000000000473</v>
      </c>
      <c r="E106" s="20">
        <v>487.09</v>
      </c>
      <c r="F106" s="20">
        <f t="shared" ref="F106" si="31">SUM(B106:E106)</f>
        <v>772.57999999999993</v>
      </c>
      <c r="G106" s="19">
        <f t="shared" si="30"/>
        <v>100</v>
      </c>
      <c r="H106" s="20">
        <v>15571.32</v>
      </c>
      <c r="I106" s="20">
        <v>100</v>
      </c>
    </row>
  </sheetData>
  <phoneticPr fontId="0" type="noConversion"/>
  <pageMargins left="0.75" right="0.75" top="0.39" bottom="0.53" header="0.3" footer="0.28000000000000003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2019</vt:lpstr>
      <vt:lpstr>'2019'!Utskriftsområde</vt:lpstr>
      <vt:lpstr>'2019'!Utskriftsrubriker</vt:lpstr>
    </vt:vector>
  </TitlesOfParts>
  <Company>Fondbolagens Förening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Pettersson</cp:lastModifiedBy>
  <cp:lastPrinted>2019-01-31T13:18:14Z</cp:lastPrinted>
  <dcterms:created xsi:type="dcterms:W3CDTF">2001-01-11T13:23:45Z</dcterms:created>
  <dcterms:modified xsi:type="dcterms:W3CDTF">2020-02-05T12:57:39Z</dcterms:modified>
</cp:coreProperties>
</file>